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C4FEE5B6-2F43-4301-AF83-872F1B582D34}" xr6:coauthVersionLast="47" xr6:coauthVersionMax="47" xr10:uidLastSave="{00000000-0000-0000-0000-000000000000}"/>
  <bookViews>
    <workbookView xWindow="22932" yWindow="-108" windowWidth="30936" windowHeight="16776" firstSheet="4" xr2:uid="{199ECDE8-4C54-4F3F-A8BA-1A897FDC7A80}"/>
  </bookViews>
  <sheets>
    <sheet name="Column Descriptions" sheetId="2" r:id="rId1"/>
    <sheet name="BBHC" sheetId="3" r:id="rId2"/>
    <sheet name="CFBHN" sheetId="1" r:id="rId3"/>
    <sheet name="CFCHS" sheetId="4" r:id="rId4"/>
    <sheet name="BBCBC" sheetId="6" r:id="rId5"/>
    <sheet name="LSF" sheetId="5" r:id="rId6"/>
    <sheet name="SEFBHN" sheetId="7" r:id="rId7"/>
    <sheet name="SFBHN"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4" i="1" l="1"/>
  <c r="D84" i="1"/>
  <c r="G40" i="8"/>
  <c r="E40" i="8"/>
  <c r="F40" i="8"/>
  <c r="D40" i="8"/>
  <c r="G61" i="5"/>
  <c r="D61" i="5"/>
  <c r="G10" i="6"/>
  <c r="G12" i="6"/>
  <c r="D48" i="4"/>
  <c r="G44" i="3"/>
  <c r="D44" i="3"/>
  <c r="E41" i="1"/>
  <c r="F41" i="1"/>
  <c r="D65" i="5" l="1"/>
  <c r="D62" i="5"/>
  <c r="E30" i="8" l="1"/>
  <c r="F30" i="8"/>
  <c r="G34" i="7"/>
  <c r="F33" i="7"/>
  <c r="G33" i="7"/>
  <c r="G44" i="5"/>
  <c r="G43" i="5" s="1"/>
  <c r="E43" i="5"/>
  <c r="F43" i="5"/>
  <c r="G73" i="5"/>
  <c r="G72" i="5" s="1"/>
  <c r="E72" i="5"/>
  <c r="F72" i="5"/>
  <c r="G42" i="1"/>
  <c r="G41" i="1" s="1"/>
  <c r="E18" i="8"/>
  <c r="F18" i="8"/>
  <c r="E19" i="7"/>
  <c r="F19" i="7"/>
  <c r="D10" i="7"/>
  <c r="E18" i="5"/>
  <c r="F18" i="5"/>
  <c r="E15" i="1"/>
  <c r="E14" i="1" s="1"/>
  <c r="F15" i="1"/>
  <c r="F14" i="1" s="1"/>
  <c r="D26" i="8"/>
  <c r="D36" i="8"/>
  <c r="D34" i="8" s="1"/>
  <c r="D18" i="8"/>
  <c r="D50" i="7"/>
  <c r="D41" i="7"/>
  <c r="D36" i="7"/>
  <c r="D28" i="7"/>
  <c r="D27" i="7" s="1"/>
  <c r="D19" i="7"/>
  <c r="D32" i="3"/>
  <c r="D22" i="3"/>
  <c r="D21" i="3" s="1"/>
  <c r="D38" i="4"/>
  <c r="D28" i="4"/>
  <c r="D27" i="4" s="1"/>
  <c r="E28" i="4"/>
  <c r="F28" i="4"/>
  <c r="D21" i="4"/>
  <c r="D58" i="1"/>
  <c r="D63" i="1"/>
  <c r="D61" i="1" s="1"/>
  <c r="E24" i="1"/>
  <c r="F24" i="1"/>
  <c r="G25" i="1"/>
  <c r="D29" i="1"/>
  <c r="D24" i="1"/>
  <c r="D23" i="1" s="1"/>
  <c r="D15" i="1"/>
  <c r="D14" i="1" s="1"/>
  <c r="D35" i="3"/>
  <c r="D12" i="3"/>
  <c r="G14" i="3"/>
  <c r="D10" i="3"/>
  <c r="E10" i="1"/>
  <c r="F10" i="1"/>
  <c r="G11" i="1"/>
  <c r="D10" i="1"/>
  <c r="D33" i="4"/>
  <c r="D12" i="4"/>
  <c r="E28" i="5" l="1"/>
  <c r="F28" i="5"/>
  <c r="D28" i="5"/>
  <c r="E43" i="4"/>
  <c r="F43" i="4"/>
  <c r="D43" i="4"/>
  <c r="G44" i="4"/>
  <c r="G45" i="4"/>
  <c r="G46" i="4"/>
  <c r="G47" i="4"/>
  <c r="G31" i="8" l="1"/>
  <c r="G30" i="8" s="1"/>
  <c r="G43" i="4"/>
  <c r="D42" i="4"/>
  <c r="D41" i="1"/>
  <c r="G37" i="3"/>
  <c r="G38" i="3"/>
  <c r="G39" i="3"/>
  <c r="G36" i="3"/>
  <c r="E35" i="3"/>
  <c r="F35" i="3"/>
  <c r="G38" i="6"/>
  <c r="G37" i="6"/>
  <c r="E36" i="6"/>
  <c r="F36" i="6"/>
  <c r="D36" i="6"/>
  <c r="G35" i="3" l="1"/>
  <c r="G36" i="6"/>
  <c r="E26" i="8" l="1"/>
  <c r="F26" i="8"/>
  <c r="F25" i="8" s="1"/>
  <c r="G28" i="8"/>
  <c r="G29" i="8"/>
  <c r="G27" i="8"/>
  <c r="E28" i="7"/>
  <c r="F28" i="7"/>
  <c r="G30" i="7"/>
  <c r="G31" i="7"/>
  <c r="G32" i="7"/>
  <c r="G29" i="7"/>
  <c r="G27" i="5"/>
  <c r="G29" i="5"/>
  <c r="G30" i="5"/>
  <c r="G31" i="5"/>
  <c r="G32" i="5"/>
  <c r="G33" i="5"/>
  <c r="G34" i="5"/>
  <c r="G35" i="5"/>
  <c r="G36" i="5"/>
  <c r="G37" i="5"/>
  <c r="G38" i="5"/>
  <c r="G39" i="5"/>
  <c r="G40" i="5"/>
  <c r="G41" i="5"/>
  <c r="G42" i="5"/>
  <c r="E26" i="5"/>
  <c r="F26" i="5"/>
  <c r="D26" i="5"/>
  <c r="G30" i="4"/>
  <c r="G31" i="4"/>
  <c r="G32" i="4"/>
  <c r="G29" i="4"/>
  <c r="E29" i="1"/>
  <c r="E23" i="1" s="1"/>
  <c r="F29" i="1"/>
  <c r="F23" i="1" s="1"/>
  <c r="G31" i="1"/>
  <c r="G32" i="1"/>
  <c r="G33" i="1"/>
  <c r="G34" i="1"/>
  <c r="G35" i="1"/>
  <c r="G36" i="1"/>
  <c r="G37" i="1"/>
  <c r="G38" i="1"/>
  <c r="G39" i="1"/>
  <c r="G40" i="1"/>
  <c r="G30" i="1"/>
  <c r="G26" i="1"/>
  <c r="G27" i="1"/>
  <c r="G28" i="1"/>
  <c r="G24" i="3"/>
  <c r="G23" i="3"/>
  <c r="E22" i="3"/>
  <c r="F22" i="3"/>
  <c r="G22" i="3" l="1"/>
  <c r="G28" i="7"/>
  <c r="G26" i="8"/>
  <c r="G28" i="5"/>
  <c r="G26" i="5" s="1"/>
  <c r="G28" i="4"/>
  <c r="G27" i="4" s="1"/>
  <c r="G24" i="1"/>
  <c r="G29" i="1"/>
  <c r="E58" i="1" l="1"/>
  <c r="F58" i="1"/>
  <c r="G60" i="1"/>
  <c r="G59" i="1"/>
  <c r="G58" i="1" l="1"/>
  <c r="G52" i="7"/>
  <c r="G51" i="7"/>
  <c r="E50" i="7"/>
  <c r="F50" i="7"/>
  <c r="G81" i="5"/>
  <c r="G80" i="5"/>
  <c r="E79" i="5"/>
  <c r="F79" i="5"/>
  <c r="E49" i="6"/>
  <c r="F49" i="6"/>
  <c r="D49" i="6"/>
  <c r="G51" i="6"/>
  <c r="G52" i="6"/>
  <c r="G50" i="6"/>
  <c r="E36" i="7"/>
  <c r="F36" i="7"/>
  <c r="G38" i="7"/>
  <c r="G37" i="7"/>
  <c r="G53" i="5"/>
  <c r="G54" i="5"/>
  <c r="G55" i="5"/>
  <c r="G52" i="5"/>
  <c r="E51" i="5"/>
  <c r="F51" i="5"/>
  <c r="D51" i="5"/>
  <c r="G53" i="1"/>
  <c r="G52" i="1"/>
  <c r="E51" i="1"/>
  <c r="F51" i="1"/>
  <c r="D51" i="1"/>
  <c r="G60" i="5"/>
  <c r="G59" i="5"/>
  <c r="E58" i="5"/>
  <c r="F58" i="5"/>
  <c r="D58" i="5"/>
  <c r="E36" i="8"/>
  <c r="F36" i="8"/>
  <c r="G38" i="8"/>
  <c r="G39" i="8"/>
  <c r="G37" i="8"/>
  <c r="G43" i="7"/>
  <c r="G44" i="7"/>
  <c r="G42" i="7"/>
  <c r="E41" i="7"/>
  <c r="F41" i="7"/>
  <c r="E65" i="5"/>
  <c r="G66" i="5"/>
  <c r="G67" i="5"/>
  <c r="G68" i="5"/>
  <c r="G69" i="5"/>
  <c r="G70" i="5"/>
  <c r="G71" i="5"/>
  <c r="F65" i="5"/>
  <c r="G64" i="5"/>
  <c r="G63" i="5"/>
  <c r="E62" i="5"/>
  <c r="F62" i="5"/>
  <c r="E38" i="4"/>
  <c r="G40" i="4"/>
  <c r="G41" i="4"/>
  <c r="G39" i="4"/>
  <c r="F38" i="4"/>
  <c r="E63" i="1"/>
  <c r="E61" i="1" s="1"/>
  <c r="F63" i="1"/>
  <c r="F61" i="1" s="1"/>
  <c r="G62" i="1"/>
  <c r="G64" i="1"/>
  <c r="G65" i="1"/>
  <c r="G66" i="1"/>
  <c r="G67" i="1"/>
  <c r="G68" i="1"/>
  <c r="G69" i="1"/>
  <c r="G70" i="1"/>
  <c r="G71" i="1"/>
  <c r="G72" i="1"/>
  <c r="G73" i="1"/>
  <c r="G74" i="1"/>
  <c r="G75" i="1"/>
  <c r="G76" i="1"/>
  <c r="G77" i="1"/>
  <c r="G33" i="6"/>
  <c r="G34" i="6"/>
  <c r="G32" i="6"/>
  <c r="E31" i="6"/>
  <c r="E29" i="6" s="1"/>
  <c r="F31" i="6"/>
  <c r="D31" i="6"/>
  <c r="D29" i="6" s="1"/>
  <c r="E29" i="3"/>
  <c r="E27" i="3" s="1"/>
  <c r="F29" i="3"/>
  <c r="D29" i="3"/>
  <c r="D27" i="3" s="1"/>
  <c r="G31" i="3"/>
  <c r="G30" i="3"/>
  <c r="G56" i="1"/>
  <c r="G57" i="1"/>
  <c r="E54" i="1"/>
  <c r="F54" i="1"/>
  <c r="D55" i="1"/>
  <c r="D54" i="1" s="1"/>
  <c r="E78" i="1"/>
  <c r="F78" i="1"/>
  <c r="G79" i="1"/>
  <c r="G78" i="1" s="1"/>
  <c r="D78" i="1"/>
  <c r="G16" i="7"/>
  <c r="G48" i="5"/>
  <c r="G49" i="5"/>
  <c r="G47" i="5"/>
  <c r="E46" i="5"/>
  <c r="F46" i="5"/>
  <c r="D46" i="5"/>
  <c r="G48" i="1"/>
  <c r="G49" i="1"/>
  <c r="G47" i="1"/>
  <c r="E46" i="1"/>
  <c r="F46" i="1"/>
  <c r="D46" i="1"/>
  <c r="D45" i="1" s="1"/>
  <c r="F20" i="1"/>
  <c r="G50" i="7" l="1"/>
  <c r="G41" i="7"/>
  <c r="G36" i="8"/>
  <c r="G36" i="7"/>
  <c r="F61" i="5"/>
  <c r="E61" i="5"/>
  <c r="G38" i="4"/>
  <c r="G29" i="3"/>
  <c r="G49" i="6"/>
  <c r="G79" i="5"/>
  <c r="G58" i="5"/>
  <c r="G63" i="1"/>
  <c r="G61" i="1" s="1"/>
  <c r="G51" i="5"/>
  <c r="G51" i="1"/>
  <c r="G55" i="1"/>
  <c r="G65" i="5"/>
  <c r="G62" i="5"/>
  <c r="G46" i="1"/>
  <c r="G45" i="1" s="1"/>
  <c r="G31" i="6"/>
  <c r="G46" i="5"/>
  <c r="G20" i="8" l="1"/>
  <c r="G19" i="8"/>
  <c r="D17" i="8"/>
  <c r="G21" i="7"/>
  <c r="G20" i="7"/>
  <c r="G19" i="7" s="1"/>
  <c r="D18" i="7"/>
  <c r="G20" i="5"/>
  <c r="G21" i="5"/>
  <c r="G22" i="5"/>
  <c r="G23" i="5"/>
  <c r="G19" i="5"/>
  <c r="E10" i="5"/>
  <c r="D18" i="5"/>
  <c r="G23" i="4"/>
  <c r="G24" i="4"/>
  <c r="G22" i="4"/>
  <c r="F19" i="4"/>
  <c r="E19" i="4"/>
  <c r="D19" i="4"/>
  <c r="G17" i="1"/>
  <c r="G18" i="1"/>
  <c r="G16" i="1"/>
  <c r="G8" i="1"/>
  <c r="G19" i="1"/>
  <c r="D20" i="1"/>
  <c r="G43" i="3"/>
  <c r="G42" i="3"/>
  <c r="G33" i="3"/>
  <c r="G28" i="3"/>
  <c r="G27" i="3" s="1"/>
  <c r="G26" i="3"/>
  <c r="G20" i="3"/>
  <c r="G18" i="3"/>
  <c r="G15" i="3"/>
  <c r="G13" i="3"/>
  <c r="G11" i="3"/>
  <c r="G8" i="3"/>
  <c r="G83" i="1"/>
  <c r="G82" i="1"/>
  <c r="G54" i="1"/>
  <c r="G44" i="1"/>
  <c r="G23" i="1"/>
  <c r="G22" i="1"/>
  <c r="G21" i="1"/>
  <c r="G12" i="1"/>
  <c r="G10" i="1" s="1"/>
  <c r="G36" i="4"/>
  <c r="G35" i="4"/>
  <c r="G34" i="4"/>
  <c r="G26" i="4"/>
  <c r="G20" i="4"/>
  <c r="G17" i="4"/>
  <c r="G16" i="4"/>
  <c r="G15" i="4"/>
  <c r="G14" i="4"/>
  <c r="G13" i="4"/>
  <c r="G11" i="4"/>
  <c r="G8" i="4"/>
  <c r="G46" i="6"/>
  <c r="G45" i="6"/>
  <c r="G44" i="6"/>
  <c r="G43" i="6"/>
  <c r="G40" i="6"/>
  <c r="G30" i="6"/>
  <c r="G28" i="6"/>
  <c r="G27" i="6"/>
  <c r="G25" i="6"/>
  <c r="G24" i="6"/>
  <c r="G22" i="6"/>
  <c r="G21" i="6" s="1"/>
  <c r="G20" i="6"/>
  <c r="G17" i="6"/>
  <c r="G16" i="6"/>
  <c r="G15" i="6"/>
  <c r="G14" i="6"/>
  <c r="G13" i="6"/>
  <c r="G11" i="6"/>
  <c r="G8" i="6"/>
  <c r="G76" i="5"/>
  <c r="G57" i="5"/>
  <c r="G45" i="5"/>
  <c r="G25" i="5"/>
  <c r="G15" i="5"/>
  <c r="G14" i="5"/>
  <c r="G13" i="5"/>
  <c r="G12" i="5"/>
  <c r="G11" i="5"/>
  <c r="G47" i="7"/>
  <c r="G40" i="7"/>
  <c r="G26" i="7"/>
  <c r="G24" i="7"/>
  <c r="G23" i="7"/>
  <c r="G15" i="7"/>
  <c r="G14" i="7"/>
  <c r="G13" i="7"/>
  <c r="G12" i="7"/>
  <c r="G11" i="7"/>
  <c r="G8" i="7"/>
  <c r="G35" i="8"/>
  <c r="G34" i="8" s="1"/>
  <c r="G33" i="8"/>
  <c r="G32" i="8" s="1"/>
  <c r="G25" i="8"/>
  <c r="G24" i="8"/>
  <c r="G23" i="8" s="1"/>
  <c r="G22" i="8"/>
  <c r="G21" i="8" s="1"/>
  <c r="G15" i="8"/>
  <c r="G14" i="8"/>
  <c r="G13" i="8"/>
  <c r="G12" i="8"/>
  <c r="G11" i="8"/>
  <c r="G8" i="8"/>
  <c r="F45" i="5"/>
  <c r="E45" i="5"/>
  <c r="D45" i="5"/>
  <c r="F21" i="6"/>
  <c r="E21" i="6"/>
  <c r="D21" i="6"/>
  <c r="F34" i="8"/>
  <c r="E34" i="8"/>
  <c r="F32" i="8"/>
  <c r="E32" i="8"/>
  <c r="D32" i="8"/>
  <c r="D30" i="8"/>
  <c r="E25" i="8"/>
  <c r="D25" i="8"/>
  <c r="F23" i="8"/>
  <c r="E23" i="8"/>
  <c r="D23" i="8"/>
  <c r="F21" i="8"/>
  <c r="E21" i="8"/>
  <c r="D21" i="8"/>
  <c r="F17" i="8"/>
  <c r="E17" i="8"/>
  <c r="F10" i="8"/>
  <c r="E10" i="8"/>
  <c r="D10" i="8"/>
  <c r="G18" i="8" l="1"/>
  <c r="G17" i="8" s="1"/>
  <c r="G18" i="5"/>
  <c r="G15" i="1"/>
  <c r="G14" i="1" s="1"/>
  <c r="G12" i="3"/>
  <c r="G10" i="7"/>
  <c r="G21" i="4"/>
  <c r="G20" i="1"/>
  <c r="G10" i="8"/>
  <c r="G49" i="7" l="1"/>
  <c r="F49" i="7"/>
  <c r="E49" i="7"/>
  <c r="D49" i="7"/>
  <c r="F46" i="7"/>
  <c r="E46" i="7"/>
  <c r="D46" i="7"/>
  <c r="G39" i="7"/>
  <c r="F39" i="7"/>
  <c r="E39" i="7"/>
  <c r="D39" i="7"/>
  <c r="G35" i="7"/>
  <c r="F35" i="7"/>
  <c r="E35" i="7"/>
  <c r="D35" i="7"/>
  <c r="D33" i="7"/>
  <c r="G27" i="7"/>
  <c r="F27" i="7"/>
  <c r="E27" i="7"/>
  <c r="G25" i="7"/>
  <c r="F25" i="7"/>
  <c r="E25" i="7"/>
  <c r="D25" i="7"/>
  <c r="F22" i="7"/>
  <c r="E22" i="7"/>
  <c r="D22" i="7"/>
  <c r="G18" i="7"/>
  <c r="F18" i="7"/>
  <c r="E18" i="7"/>
  <c r="F10" i="7"/>
  <c r="E10" i="7"/>
  <c r="F53" i="7" l="1"/>
  <c r="D53" i="7"/>
  <c r="E53" i="7"/>
  <c r="G22" i="7"/>
  <c r="G46" i="7"/>
  <c r="G53" i="7" l="1"/>
  <c r="G48" i="6"/>
  <c r="F48" i="6"/>
  <c r="E48" i="6"/>
  <c r="D48" i="6"/>
  <c r="F42" i="6"/>
  <c r="E42" i="6"/>
  <c r="D42" i="6"/>
  <c r="F39" i="6"/>
  <c r="E39" i="6"/>
  <c r="D39" i="6"/>
  <c r="G35" i="6"/>
  <c r="F35" i="6"/>
  <c r="E35" i="6"/>
  <c r="D35" i="6"/>
  <c r="G29" i="6"/>
  <c r="F29" i="6"/>
  <c r="F26" i="6"/>
  <c r="E26" i="6"/>
  <c r="D26" i="6"/>
  <c r="G23" i="6"/>
  <c r="F23" i="6"/>
  <c r="E23" i="6"/>
  <c r="D23" i="6"/>
  <c r="F19" i="6"/>
  <c r="E19" i="6"/>
  <c r="D19" i="6"/>
  <c r="F12" i="6"/>
  <c r="E12" i="6"/>
  <c r="D12" i="6"/>
  <c r="F10" i="6"/>
  <c r="E10" i="6"/>
  <c r="D10" i="6"/>
  <c r="G42" i="6" l="1"/>
  <c r="F53" i="6"/>
  <c r="G19" i="6"/>
  <c r="D53" i="6"/>
  <c r="E53" i="6"/>
  <c r="G26" i="6"/>
  <c r="G39" i="6"/>
  <c r="G53" i="6" l="1"/>
  <c r="F78" i="5"/>
  <c r="E78" i="5"/>
  <c r="F75" i="5"/>
  <c r="E75" i="5"/>
  <c r="D75" i="5"/>
  <c r="D72" i="5"/>
  <c r="F56" i="5"/>
  <c r="E56" i="5"/>
  <c r="D56" i="5"/>
  <c r="G50" i="5"/>
  <c r="F50" i="5"/>
  <c r="E50" i="5"/>
  <c r="D50" i="5"/>
  <c r="D43" i="5"/>
  <c r="F24" i="5"/>
  <c r="E24" i="5"/>
  <c r="D24" i="5"/>
  <c r="G17" i="5"/>
  <c r="F17" i="5"/>
  <c r="E17" i="5"/>
  <c r="D17" i="5"/>
  <c r="F10" i="5"/>
  <c r="D10" i="5"/>
  <c r="D8" i="5"/>
  <c r="G8" i="5" s="1"/>
  <c r="E82" i="5" l="1"/>
  <c r="F82" i="5"/>
  <c r="G24" i="5"/>
  <c r="G10" i="5"/>
  <c r="G56" i="5"/>
  <c r="G75" i="5"/>
  <c r="G42" i="4" l="1"/>
  <c r="F42" i="4"/>
  <c r="E42" i="4"/>
  <c r="G37" i="4"/>
  <c r="F37" i="4"/>
  <c r="E37" i="4"/>
  <c r="D37" i="4"/>
  <c r="F33" i="4"/>
  <c r="E33" i="4"/>
  <c r="F27" i="4"/>
  <c r="E27" i="4"/>
  <c r="G25" i="4"/>
  <c r="F25" i="4"/>
  <c r="E25" i="4"/>
  <c r="D25" i="4"/>
  <c r="F12" i="4"/>
  <c r="E12" i="4"/>
  <c r="G10" i="4"/>
  <c r="F10" i="4"/>
  <c r="E10" i="4"/>
  <c r="D10" i="4"/>
  <c r="E48" i="4" l="1"/>
  <c r="G19" i="4"/>
  <c r="G33" i="4"/>
  <c r="F48" i="4"/>
  <c r="G12" i="4"/>
  <c r="G48" i="4" l="1"/>
  <c r="F41" i="3"/>
  <c r="E41" i="3"/>
  <c r="D41" i="3"/>
  <c r="F34" i="3"/>
  <c r="E34" i="3"/>
  <c r="D34" i="3"/>
  <c r="G32" i="3"/>
  <c r="F32" i="3"/>
  <c r="E32" i="3"/>
  <c r="F27" i="3"/>
  <c r="G25" i="3"/>
  <c r="F25" i="3"/>
  <c r="E25" i="3"/>
  <c r="D25" i="3"/>
  <c r="G21" i="3"/>
  <c r="F21" i="3"/>
  <c r="E21" i="3"/>
  <c r="F19" i="3"/>
  <c r="E19" i="3"/>
  <c r="D19" i="3"/>
  <c r="G17" i="3"/>
  <c r="F17" i="3"/>
  <c r="E17" i="3"/>
  <c r="D17" i="3"/>
  <c r="F12" i="3"/>
  <c r="E12" i="3"/>
  <c r="F10" i="3"/>
  <c r="E10" i="3"/>
  <c r="G34" i="3" l="1"/>
  <c r="G10" i="3"/>
  <c r="E44" i="3"/>
  <c r="F44" i="3"/>
  <c r="G41" i="3"/>
  <c r="G19" i="3"/>
  <c r="F45" i="1" l="1"/>
  <c r="E45" i="1"/>
  <c r="E20" i="1" l="1"/>
  <c r="F81" i="1"/>
  <c r="E81" i="1"/>
  <c r="D81" i="1"/>
  <c r="G43" i="1"/>
  <c r="F43" i="1"/>
  <c r="E43" i="1"/>
  <c r="D43" i="1"/>
  <c r="F50" i="1" l="1"/>
  <c r="F84" i="1" s="1"/>
  <c r="E50" i="1"/>
  <c r="E84" i="1" s="1"/>
  <c r="D50" i="1"/>
  <c r="G50" i="1"/>
  <c r="G81" i="1" l="1"/>
  <c r="D79" i="5" l="1"/>
  <c r="G78" i="5" s="1"/>
  <c r="G82" i="5" s="1"/>
  <c r="D78" i="5" l="1"/>
  <c r="D82" i="5" s="1"/>
</calcChain>
</file>

<file path=xl/sharedStrings.xml><?xml version="1.0" encoding="utf-8"?>
<sst xmlns="http://schemas.openxmlformats.org/spreadsheetml/2006/main" count="625" uniqueCount="312">
  <si>
    <t>Florida Department of Children and Families Expanded Capacity</t>
  </si>
  <si>
    <t>Fiscal Year 2023-2024 Expanded Capacity and Access to Behavioral Health Services Tracking Guide</t>
  </si>
  <si>
    <t>The Department of Children and Families, Substance Abuse and Mental Health Program office received over $126 million to expand access to behavioral health services throughout the state and reduce waitlists for services that support individuals, children and families with complex needs through teaming approaches, treatment, residential services, and recovery supports. These additional funds will increase capacity for the behavioral health system of care in Florida and improve access to needed assessment and treatment for children and adults. This expenditure monitoring tool will allow managing entities the opportunity to track allocations and expenditures directly related to the expanded access funds provided by the Legislature.</t>
  </si>
  <si>
    <t>Column</t>
  </si>
  <si>
    <t>Category</t>
  </si>
  <si>
    <t>Definition/Description</t>
  </si>
  <si>
    <t>Column A</t>
  </si>
  <si>
    <t>Budget Category for which the allotment is placed</t>
  </si>
  <si>
    <t>Column B</t>
  </si>
  <si>
    <t>Other Cost Accumulator (OCA)</t>
  </si>
  <si>
    <t>SAMH OCA in which the allotment is placed</t>
  </si>
  <si>
    <t>Column C</t>
  </si>
  <si>
    <t>OCA Title</t>
  </si>
  <si>
    <t>SAMH OCA Long Title.  The sub-print details the service/program the allocation is dedicated to as detailed in the "2022-2023 CSAMH Implementation Plan-Support (002)(003)" document.</t>
  </si>
  <si>
    <t>Column D</t>
  </si>
  <si>
    <t>Allotment</t>
  </si>
  <si>
    <t>The amount of funding allocated to in a specific Category and OCA</t>
  </si>
  <si>
    <t>Column E</t>
  </si>
  <si>
    <t>Total Expenditures</t>
  </si>
  <si>
    <t>From the Allotment, this is the total expenditures for Fiscal Year 2023-2024</t>
  </si>
  <si>
    <t>Column F</t>
  </si>
  <si>
    <t>Adjustments</t>
  </si>
  <si>
    <t>Any known adjustment or transfer of expenditures. Both positive or negative entries can be entered here.</t>
  </si>
  <si>
    <t>Column G</t>
  </si>
  <si>
    <t>Surplus\Deficit</t>
  </si>
  <si>
    <t>This is the end of year balance after all expenditures, and adjustment are applied to the balance.</t>
  </si>
  <si>
    <t>Column H</t>
  </si>
  <si>
    <t>Comments</t>
  </si>
  <si>
    <t>To note any comments as needed</t>
  </si>
  <si>
    <t>Broward Behavioral Health Coalition</t>
  </si>
  <si>
    <t>Contract # JH343</t>
  </si>
  <si>
    <t>Fiscal Year 2023-2024 - $126 Tracking Log</t>
  </si>
  <si>
    <t>OCA</t>
  </si>
  <si>
    <t>Surplus/(Deficit)</t>
  </si>
  <si>
    <t>Managing Entity Operational Cost</t>
  </si>
  <si>
    <t>106220</t>
  </si>
  <si>
    <t>MHS00</t>
  </si>
  <si>
    <t>ME Administrative Cost</t>
  </si>
  <si>
    <t>Mental Health Core Services Funding</t>
  </si>
  <si>
    <t>100611</t>
  </si>
  <si>
    <t>MH000</t>
  </si>
  <si>
    <t>ME Mental Health Services and Support</t>
  </si>
  <si>
    <t>Support Provider Stabilization and Current Capacity of Adult CSU  (Acute Care Services)</t>
  </si>
  <si>
    <t>100610</t>
  </si>
  <si>
    <t>Add Four Respite Care Level II Beds in Broward</t>
  </si>
  <si>
    <t>Provider Stabilization and Maintain Current Capacity in Adult Res. I, II, III, VI (Other Residential Services)</t>
  </si>
  <si>
    <t xml:space="preserve">New Peer Specialist Medical Integration Pilot Project (Prevention, Treatment, &amp; Recovery Services) </t>
  </si>
  <si>
    <t>Mental Health Targeted Services Funding</t>
  </si>
  <si>
    <t>100425</t>
  </si>
  <si>
    <t>MHCAT</t>
  </si>
  <si>
    <t>ME MH Community Action Treatment (CAT) Teams</t>
  </si>
  <si>
    <t xml:space="preserve">One New CAT Team (CAT Tier 1) in Broward </t>
  </si>
  <si>
    <t>MHEMP</t>
  </si>
  <si>
    <t>ME MH Supported Employment Services</t>
  </si>
  <si>
    <t xml:space="preserve">Restore Non-Recurring Supported Employment Funding For One Provider  (Prevention, Treatment, &amp; Recovery Services) </t>
  </si>
  <si>
    <t>MHMCT</t>
  </si>
  <si>
    <t>ME MH Mobile Crisis Teams</t>
  </si>
  <si>
    <t>Add One New Team and Two Additional Licensed Clinicians to Existing Teams</t>
  </si>
  <si>
    <t>New MRT in Broward 2</t>
  </si>
  <si>
    <t xml:space="preserve">Existing MRT in Broward 1 </t>
  </si>
  <si>
    <t>100778</t>
  </si>
  <si>
    <t>MHSCD</t>
  </si>
  <si>
    <t>ME Care Coordination</t>
  </si>
  <si>
    <t>Sustain Current Non-Recurring Positions at The ME Level</t>
  </si>
  <si>
    <t>MHMDT</t>
  </si>
  <si>
    <t>MH ME Other Multidisciplinary Team</t>
  </si>
  <si>
    <t>Add One New SMHTF Diversion Team in Broward (FACT Tier 2) in Broward</t>
  </si>
  <si>
    <t>Add Two New Family Support Team (FST) Variation Models (CAT Tier 4)</t>
  </si>
  <si>
    <t>Broward 1</t>
  </si>
  <si>
    <t>Broward 2</t>
  </si>
  <si>
    <t>108850</t>
  </si>
  <si>
    <t>MH0FT</t>
  </si>
  <si>
    <t>ME FACT Medicaid Ineligible</t>
  </si>
  <si>
    <t xml:space="preserve">Provider Stabilization For One Existing Team (FACT Tier 1) in Broward </t>
  </si>
  <si>
    <t>MH0CN</t>
  </si>
  <si>
    <t>ME MH Care Coordination Direct Client Services</t>
  </si>
  <si>
    <t>Add Four New Teams and a Child Screener at Provider Level</t>
  </si>
  <si>
    <t>Broward 3</t>
  </si>
  <si>
    <t>Broward 4</t>
  </si>
  <si>
    <t>Substance Abuse Core Services</t>
  </si>
  <si>
    <t>100618</t>
  </si>
  <si>
    <t>MS000</t>
  </si>
  <si>
    <t>ME Substance Abuse Services &amp; Support</t>
  </si>
  <si>
    <t xml:space="preserve"> Provider Stabilization and Maintain Current Capacity in Adult Res. I, II, III, VI (Other Residential Services)</t>
  </si>
  <si>
    <t>Support Provider Stabilization and Current Operational Capacity of Inpatient Detoxification Beds  (Acute Care Services)</t>
  </si>
  <si>
    <t>Totals</t>
  </si>
  <si>
    <t>Central Florida Behavioral Health Network</t>
  </si>
  <si>
    <t>Contract # QD1A9</t>
  </si>
  <si>
    <t>One New CAT Team (CAT Tier 3) in DeSoto, Manatee, Sarasota</t>
  </si>
  <si>
    <t>12 CMH Residential Level I Beds (Other Residential Services) in Hillsborough and Pasco</t>
  </si>
  <si>
    <t>Add Three New CAT Teams (Tier 1)</t>
  </si>
  <si>
    <t>Sarasota</t>
  </si>
  <si>
    <t>Manatee</t>
  </si>
  <si>
    <t>Hillsborough</t>
  </si>
  <si>
    <t>Expansion of One CAT Team (Tier 1) in Hendry-Glades Teams</t>
  </si>
  <si>
    <t xml:space="preserve">Add Two New Mental Health Clubhouses and Supported Employment Services  (Prevention, Treatment, &amp; Recovery Services) </t>
  </si>
  <si>
    <t xml:space="preserve">Restore nonrecurring Supported Employment Funding for Five Providers  (Prevention, Treatment, &amp; Recovery Services) </t>
  </si>
  <si>
    <t>Add Four New Mobile Response Teams</t>
  </si>
  <si>
    <t>Hardee, Highlands, Polk 2</t>
  </si>
  <si>
    <t>Charlotte 2</t>
  </si>
  <si>
    <t>Collier 2</t>
  </si>
  <si>
    <t>Lee 2</t>
  </si>
  <si>
    <t>Expand Capacity of Eleven Existing Teams</t>
  </si>
  <si>
    <t>Hardee, Highlands, Polk 1</t>
  </si>
  <si>
    <t>Pasco</t>
  </si>
  <si>
    <t>Pinellas</t>
  </si>
  <si>
    <t>DeSoto, Manatee</t>
  </si>
  <si>
    <t>Charlotte 1</t>
  </si>
  <si>
    <t>Collier 1</t>
  </si>
  <si>
    <t>Glades</t>
  </si>
  <si>
    <t>Lee 1</t>
  </si>
  <si>
    <t>Hendry</t>
  </si>
  <si>
    <t>Add 2 Care Coordinator Positions (ME Level)</t>
  </si>
  <si>
    <t>100621</t>
  </si>
  <si>
    <t>MHSCR</t>
  </si>
  <si>
    <t>ME Centralized Receiving Systems</t>
  </si>
  <si>
    <t xml:space="preserve">Sustain Recurring Central Receiving System Funding (Prevention, Treatment, &amp; Recovery Services) </t>
  </si>
  <si>
    <t>MHEBP</t>
  </si>
  <si>
    <t>ME HQ Evidence Based Practice Teams</t>
  </si>
  <si>
    <t>Add Three New Family First Prevention Services Act Variation CAT Team (CAT Tier 2)</t>
  </si>
  <si>
    <t>Polk</t>
  </si>
  <si>
    <t>MH0FH</t>
  </si>
  <si>
    <t>ME Community Forensic Multidisciplinary Teams</t>
  </si>
  <si>
    <t>Add Two New Forensic Multidisciplinary Team (FMT) Variation (FACT Tier 3)</t>
  </si>
  <si>
    <t>Two New Family Support Teams (FST) Variation (CAT Tier 4)</t>
  </si>
  <si>
    <t>Collier, Lee</t>
  </si>
  <si>
    <t>Two New Multidisciplinary Child Welfare Co-Occurring Team Variation (FIT Tier 2)</t>
  </si>
  <si>
    <t>Circuit 20</t>
  </si>
  <si>
    <t>Hillsborough County</t>
  </si>
  <si>
    <t>Add One New FACT Team (FACT Tier 1) in Polk, Hardee, Highlands</t>
  </si>
  <si>
    <t>Stabilization of Fourteen Existing Teams (FACT Tier 1)</t>
  </si>
  <si>
    <t>BayCare Health - Pasco</t>
  </si>
  <si>
    <t>Boley Centers of Behavioral Health Care - Pinellas</t>
  </si>
  <si>
    <t>Centerstone of Florida - Lee (North) and Charlotte</t>
  </si>
  <si>
    <t>Centerstone of Florida - Lee (South)</t>
  </si>
  <si>
    <t>Centerstone of Florida - Manatee</t>
  </si>
  <si>
    <t>Centerstone of Florida - Sarasota</t>
  </si>
  <si>
    <t>Charlotte Behavioral Health - Charlotte and DeSoto</t>
  </si>
  <si>
    <t>David Lawrence Center - Collier</t>
  </si>
  <si>
    <t>Mental Health Resource Center - Highlands and East Polk</t>
  </si>
  <si>
    <t>Mental Health Resource Center - Hillsborough</t>
  </si>
  <si>
    <t>Mental Health Resource Center - Pinellas</t>
  </si>
  <si>
    <t>Northside Community Mental Health - Hillsborough</t>
  </si>
  <si>
    <t>Peace River Center - Hardee and West Polk</t>
  </si>
  <si>
    <t>Suncoast Center - Hillsborough and Pinellas</t>
  </si>
  <si>
    <t>Expansion of Care Coordination for High-Utilizers (Provider Level)</t>
  </si>
  <si>
    <t>Substance Abuse Targeted Services</t>
  </si>
  <si>
    <t>MS091</t>
  </si>
  <si>
    <t>ME SA Family Intensive Treatment</t>
  </si>
  <si>
    <t>Add One New FIT Team (FIT Tier 1) in Sarasota</t>
  </si>
  <si>
    <t>Expansion of One Existing Team (FIT Tier 1) in Pasco</t>
  </si>
  <si>
    <t>Central Florida Cares Health Systems</t>
  </si>
  <si>
    <t>Contract # GHME1</t>
  </si>
  <si>
    <t xml:space="preserve">Add 16 CSU Beds (Acute Care Services) in Orange, Osceola, Brevard, &amp; Seminole </t>
  </si>
  <si>
    <t>Add 10 Respite Care Level II Beds in Orange</t>
  </si>
  <si>
    <t>Additional Outpatient services, therapists, Case Managers and Med Mgmt.</t>
  </si>
  <si>
    <t xml:space="preserve">Assisted Outpatient Treatment Services (Prevention, Treatment, &amp; Recovery Services) </t>
  </si>
  <si>
    <t xml:space="preserve">Expand Wraparound Services (Prevention, Treatment, &amp; Recovery Services) </t>
  </si>
  <si>
    <t xml:space="preserve">Co-Occurring Drop-In Center (Prevention, Treatment, &amp; Recovery Services) </t>
  </si>
  <si>
    <t xml:space="preserve">One New CAT Team (CAT Tier 1) in Orange </t>
  </si>
  <si>
    <t>Expansion of Three Existing CAT Teams (CAT Tier 1)</t>
  </si>
  <si>
    <t>Brevard</t>
  </si>
  <si>
    <t>Seminole</t>
  </si>
  <si>
    <t>Osceola</t>
  </si>
  <si>
    <t xml:space="preserve">Restore Non-Recurring Supported Employment Services (Prevention, Treatment, &amp; Recovery Services) </t>
  </si>
  <si>
    <t>Add Two New Teams and Expand Two Teams</t>
  </si>
  <si>
    <t>MRT - Osceola NEW TEAM</t>
  </si>
  <si>
    <t>MRT -  Brevard  2 NEW TEAM</t>
  </si>
  <si>
    <t>MRT -  Orange EXPANSION</t>
  </si>
  <si>
    <t>MRT -  Seminole EXPANSION</t>
  </si>
  <si>
    <t>Dually Served Youth and Families Team</t>
  </si>
  <si>
    <t>Expand Multidisciplinary Child Welfare Co-Occurring Team Variation (FIT Tier 2) in Orange, Seminole, Osceola</t>
  </si>
  <si>
    <t>One New Family Support Team (FST) Variation (CAT Tier 4) in Brevard</t>
  </si>
  <si>
    <t xml:space="preserve">     Stabilization of Three Existing Teams (FACT Tier 1)</t>
  </si>
  <si>
    <t xml:space="preserve">     FACT Tier 1 - Orange</t>
  </si>
  <si>
    <t xml:space="preserve">     FACT Tier 1 - Brevard</t>
  </si>
  <si>
    <t xml:space="preserve">     FACT Tier 1 - Osceola</t>
  </si>
  <si>
    <t>Sustain Four Non-Recurring Care Coordinator Positions</t>
  </si>
  <si>
    <t>Orange</t>
  </si>
  <si>
    <t>Big Bend Community Based Care</t>
  </si>
  <si>
    <t>Contract # AHME1</t>
  </si>
  <si>
    <t>Provider Stabilization and Maintain Current CSU Capacity (Acute Care Services)</t>
  </si>
  <si>
    <t>Provider Stabilization and Maintain Current Outpatient Capacity (Prevention, Treatment, &amp; Recovery Services)</t>
  </si>
  <si>
    <t xml:space="preserve"> Additional Outpatient services, therapists, Case Managers and Med Mgmt. (Prevention, Treatment, &amp; Recovery Services)</t>
  </si>
  <si>
    <t>Co-Occurring Drop-In Center (Prevention, Treatment, &amp; Recovery Services)</t>
  </si>
  <si>
    <t>Expansion of Applied Behavioral Analysis (Prevention, Treatment, &amp; Recovery Services) in Circuit 1 and 14</t>
  </si>
  <si>
    <t>Expanding Certified Recovery Peer Specialist (Prevention, Treatment, &amp; Recovery Services)</t>
  </si>
  <si>
    <t>One New Pilot CAT Program (CAT Tier 1) in Escambia</t>
  </si>
  <si>
    <t>ME MH Evidence Based Practice Team</t>
  </si>
  <si>
    <t>Add One New Family First Prevention Services Act Variation CAT Team (CAT Tier 2) in Leon</t>
  </si>
  <si>
    <t>New Co-Responder Pilot Program</t>
  </si>
  <si>
    <t>Expansion of Three Current MRT's</t>
  </si>
  <si>
    <t>Early Child Mental Health Pilot Program in Circuits 1 and 14</t>
  </si>
  <si>
    <t>One New Family Support Team (FST) Variation (CAT Tier 4) in Escambia</t>
  </si>
  <si>
    <t xml:space="preserve">One New FACT Team (FACT Tier 1) in Gadsden, Wakulla </t>
  </si>
  <si>
    <t>Stabilization of Three Existing Teams (FACT Tier 1)</t>
  </si>
  <si>
    <t>Leon</t>
  </si>
  <si>
    <t>Escambia and Santa Rosa</t>
  </si>
  <si>
    <t>Bay</t>
  </si>
  <si>
    <t>Expansion of NAS\SEN Program in Two Circuits</t>
  </si>
  <si>
    <t>Circuit 2</t>
  </si>
  <si>
    <t>Circuit 14</t>
  </si>
  <si>
    <t>Provider Stabilization and Maintain Current CRF Capacity (Prevention, Treatment, &amp; Recovery Services)</t>
  </si>
  <si>
    <t>Provider Stabilization and Maintain Current Outpatient SA Service Capacity (Prevention, Treatment, &amp; Recovery Services)</t>
  </si>
  <si>
    <t>Expand SA Treatment and Case Mgmt. Services (Prevention, Treatment, &amp; Recovery Services)</t>
  </si>
  <si>
    <t>Expand SA Outpatient services, Therapists, Case Managers and Med Mgmt. (Prevention, Treatment, &amp; Recovery Services)</t>
  </si>
  <si>
    <t>Expand Certified Recovery Peer Specialist (Prevention, Treatment, &amp; Recovery Services)</t>
  </si>
  <si>
    <t>Expansion of Three Existing Teams (FIT Tier 1)</t>
  </si>
  <si>
    <t>Escambia, Santa Rosa, Okaloosa, Walton</t>
  </si>
  <si>
    <t>Gadsden, Liberty, Franklin, Leon, Wakulla, Jefferson, Madison, Taylor</t>
  </si>
  <si>
    <t xml:space="preserve">Holmes, Washington, Bay, Jackson, Calhoun, Gulf </t>
  </si>
  <si>
    <t>Lutheran Services Florida</t>
  </si>
  <si>
    <t>Contract # EH003</t>
  </si>
  <si>
    <t xml:space="preserve">10 SRT Beds at Livestream in Lake County (Leesburg) </t>
  </si>
  <si>
    <t xml:space="preserve">20 SRT Beds at Lifestream in Lake County (Clermont) </t>
  </si>
  <si>
    <t>14 SRT Beds at Lifestream in Citrus County</t>
  </si>
  <si>
    <t xml:space="preserve">16 SRT Beds at Meridian in Columbia County </t>
  </si>
  <si>
    <t>One New CAT Team in Broward (CAT Tier 3) in Volusia</t>
  </si>
  <si>
    <t>Five Additional CAT Teams (CAT Tier 1)</t>
  </si>
  <si>
    <t>Duval</t>
  </si>
  <si>
    <t>Hernando</t>
  </si>
  <si>
    <t>Columbia, Hamilton, Lafayette, Dixie and Suwannee</t>
  </si>
  <si>
    <t>Bradford, Baker, Union, Nassau</t>
  </si>
  <si>
    <t>Clay, Putnam</t>
  </si>
  <si>
    <t xml:space="preserve">Restore nonrecurring Supported Employment Funding for Three Providers (Prevention, Treatment, &amp; Recovery Services) </t>
  </si>
  <si>
    <t>One New MRT in Duval 2</t>
  </si>
  <si>
    <t xml:space="preserve">Fourteen Existing teams - Add one Licensed Clinician </t>
  </si>
  <si>
    <t>Columbia, Hamilton, Lafayette, Suwannee</t>
  </si>
  <si>
    <t>Baker, Bradford, Union</t>
  </si>
  <si>
    <t>Levy, Dixie, Gilchrist</t>
  </si>
  <si>
    <t>Alachua</t>
  </si>
  <si>
    <t>Duval 1</t>
  </si>
  <si>
    <t>Clay</t>
  </si>
  <si>
    <t>Nassau</t>
  </si>
  <si>
    <t>Flagler, Volusia</t>
  </si>
  <si>
    <t>Putnam</t>
  </si>
  <si>
    <t>St. Johns</t>
  </si>
  <si>
    <t>Lake, South Sumter</t>
  </si>
  <si>
    <t>Citrus, North Sumter</t>
  </si>
  <si>
    <t>Marion</t>
  </si>
  <si>
    <t xml:space="preserve">Duval </t>
  </si>
  <si>
    <t>Circuit 5 location TBD</t>
  </si>
  <si>
    <t>Four New Forensic Multidisciplinary Team (FMT) Variation (FACT Tier 3)</t>
  </si>
  <si>
    <t>Circuit 3</t>
  </si>
  <si>
    <t>Circuit 5</t>
  </si>
  <si>
    <t>Circuit 7</t>
  </si>
  <si>
    <t>Circuit 8</t>
  </si>
  <si>
    <t>One New Multidisciplinary CW Co-Occurring Team Variation (FIT Tier 2) in TBD</t>
  </si>
  <si>
    <t>Two New SMHTF Diversion Teams (FACT Tier 2)</t>
  </si>
  <si>
    <t>Columbia</t>
  </si>
  <si>
    <t>Two New FACT Teams (FACT Tier 1)</t>
  </si>
  <si>
    <t>Stabilization of Six Existing Teams (FACT Tier 1)</t>
  </si>
  <si>
    <t>Lake, Sumter, Hernando, Citrus, Marion</t>
  </si>
  <si>
    <t>Duval, Clay, and Nasau (North)</t>
  </si>
  <si>
    <t>Duval, Clay, and Nasau (South)</t>
  </si>
  <si>
    <t>Volusia, Flagler</t>
  </si>
  <si>
    <t>St. Johns, Putnam</t>
  </si>
  <si>
    <t>Add 11 Care Coordinator Positions (Provider Level)</t>
  </si>
  <si>
    <t xml:space="preserve">Add 30 Residential Beds across Level (I, II, III, IV) (Other Residential Services) </t>
  </si>
  <si>
    <t>Add Two New FIT Teams (FIT Tier 1)</t>
  </si>
  <si>
    <t>Columbia, Hamilton, Suwannee, Baker and Union</t>
  </si>
  <si>
    <t>Southeast Florida Behavioral Health Network</t>
  </si>
  <si>
    <t>Contract # IH611</t>
  </si>
  <si>
    <t xml:space="preserve">32 Respite Care Level II Beds ($97.50 per bed day) in Indian River, Martin, Okeechobee, St. Lucie &amp; Palm Beach </t>
  </si>
  <si>
    <t>10 Short-term Residential Treatment Beds</t>
  </si>
  <si>
    <t xml:space="preserve">14 Residential Conditional Release Beds (Adults With Forensic Involvement) (Other Residential Services) </t>
  </si>
  <si>
    <t xml:space="preserve">Expand Medication Management and Psychiatric Medical Services (Prevention, Treatment, &amp; Recovery Services) </t>
  </si>
  <si>
    <t xml:space="preserve">Provider Stabilization of Core Outpatient MH\SA Services (Prevention, Treatment, &amp; Recovery Services) </t>
  </si>
  <si>
    <t xml:space="preserve">One New CAT Team in Broward (CAT Tier 3) in Palm Beach </t>
  </si>
  <si>
    <t>Expansion of Two Existing CAT Teams (CAT Tier 1)</t>
  </si>
  <si>
    <t>Palm Beach</t>
  </si>
  <si>
    <t>Martin, Indian River, Okeechobee, St. Lucie</t>
  </si>
  <si>
    <t xml:space="preserve">Add Two New Mental Health Clubhouses (Prevention, Treatment, &amp; Recovery Services) </t>
  </si>
  <si>
    <t xml:space="preserve">Restore nonrecurring Supported Employment Funding for One Provider (Prevention, Treatment, &amp; Recovery Services) </t>
  </si>
  <si>
    <t>ME MH Evidenced Based Practice Teams</t>
  </si>
  <si>
    <t>One New Multisystemic Therapy for Child Abuse and Neglect (MST-CAN) Team in Circuit 19 (FIT Tier 3)</t>
  </si>
  <si>
    <t>Expand The Capacity of Four Existing Teams</t>
  </si>
  <si>
    <t xml:space="preserve">Palm Beach 1 </t>
  </si>
  <si>
    <t>Palm Beach 2</t>
  </si>
  <si>
    <t xml:space="preserve">Palm Beach 3 </t>
  </si>
  <si>
    <t>Indian River, Martin, Okeechobee, St. Lucie</t>
  </si>
  <si>
    <t>Add 5 Care Coordinator Positions (ME Level)</t>
  </si>
  <si>
    <t>Two New Forensic Multidisciplinary Team (FMT) Variation (FACT Tier 3)</t>
  </si>
  <si>
    <t xml:space="preserve">Palm Beach </t>
  </si>
  <si>
    <t xml:space="preserve">One New FACT Team (FACT Tier 1) in Palm Beach </t>
  </si>
  <si>
    <t>St. Lucie and Indian River</t>
  </si>
  <si>
    <t>St. Lucie, Martin, and Okeechobee</t>
  </si>
  <si>
    <t xml:space="preserve">Provider Stabilization of Core Outpatient Substance Abuse Services (Prevention, Treatment, &amp; Recovery Services) </t>
  </si>
  <si>
    <t>Indian River, Okeechobee, St, Lucie, Martin</t>
  </si>
  <si>
    <t>South Florida Behavioral Health Network</t>
  </si>
  <si>
    <t>Contract # KH225</t>
  </si>
  <si>
    <t>129 Adult and Childrens Residential Level II Beds (Other Residential Services) in Miami-Dade and Monroe</t>
  </si>
  <si>
    <t xml:space="preserve">Expand In-Home and On-Site Services (Prevention, Treatment, &amp; Recovery Services) </t>
  </si>
  <si>
    <t xml:space="preserve">One New Mental Health Clubhouse and Supported Employment Services (Prevention, Treatment, &amp; Recovery Services) </t>
  </si>
  <si>
    <t xml:space="preserve">One New Co-Occurring Drop-In Center (Prevention, Treatment, &amp; Recovery Services) </t>
  </si>
  <si>
    <t>16 Respite Care Level II Beds in Broward and Miami-Dade</t>
  </si>
  <si>
    <t>Add Two New CAT Teams (CAT Tier 1)</t>
  </si>
  <si>
    <t xml:space="preserve">Miami-Dade 3 </t>
  </si>
  <si>
    <t>Miami-Dade 4</t>
  </si>
  <si>
    <t xml:space="preserve">Restore nonrecurring Supported Employment Funding for Two Providers (Prevention, Treatment, &amp; Recovery Services) </t>
  </si>
  <si>
    <t>ME MH Other Multidisciplinary Teams</t>
  </si>
  <si>
    <t>One New Family Support Team (FST) Variation (CAT Tier 4) in Miami</t>
  </si>
  <si>
    <t>Add Three New Teams</t>
  </si>
  <si>
    <t>Miami-Dade (North)</t>
  </si>
  <si>
    <t>Miami-Dade (West)</t>
  </si>
  <si>
    <t>Miami-Dade (South)</t>
  </si>
  <si>
    <t>Add 1 Peer Specialist Care Coordinator  and Two Other Care Coordinators</t>
  </si>
  <si>
    <r>
      <t xml:space="preserve">Expand One Forensic Multidisciplinary Team (FMT) Variation-Expand One Team (FACT Tier 3) in </t>
    </r>
    <r>
      <rPr>
        <i/>
        <sz val="9"/>
        <rFont val="Arial"/>
        <family val="2"/>
      </rPr>
      <t>Miami (Expand to include Monroe)</t>
    </r>
  </si>
  <si>
    <t>Add One New FACT Team (FACT Tier 1) in Miami-Dade</t>
  </si>
  <si>
    <t>Citrus Health Network (Team 1) - Miami-Dade</t>
  </si>
  <si>
    <t>Citrus Health Network (Team 2) - Miami-Dade</t>
  </si>
  <si>
    <t>Fellowship House - Miami-Dade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</si>
</sst>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quot;$&quot;* #,##0.0_);_(&quot;$&quot;* \(#,##0.0\);_(&quot;$&quot;* &quot;-&quot;??_);_(@_)"/>
    <numFmt numFmtId="166" formatCode="0.000"/>
    <numFmt numFmtId="167" formatCode="_(* #,##0.000000000_);_(* \(#,##0.000000000\);_(* &quot;-&quot;??_);_(@_)"/>
  </numFmts>
  <fonts count="14"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1"/>
      <color theme="1"/>
      <name val="Arial"/>
      <family val="2"/>
    </font>
    <font>
      <sz val="11"/>
      <color theme="1"/>
      <name val="Arial"/>
      <family val="2"/>
    </font>
    <font>
      <b/>
      <sz val="11"/>
      <name val="Arial"/>
      <family val="2"/>
    </font>
    <font>
      <b/>
      <sz val="16"/>
      <name val="Arial"/>
      <family val="2"/>
    </font>
    <font>
      <sz val="11"/>
      <name val="Arial"/>
      <family val="2"/>
    </font>
    <font>
      <b/>
      <u/>
      <sz val="16"/>
      <name val="Arial"/>
      <family val="2"/>
    </font>
    <font>
      <b/>
      <i/>
      <sz val="16"/>
      <name val="Arial"/>
      <family val="2"/>
    </font>
    <font>
      <b/>
      <i/>
      <sz val="14"/>
      <name val="Arial"/>
      <family val="2"/>
    </font>
    <font>
      <i/>
      <sz val="10"/>
      <name val="Arial"/>
      <family val="2"/>
    </font>
    <font>
      <i/>
      <sz val="9"/>
      <name val="Arial"/>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theme="4" tint="0.79998168889431442"/>
      </top>
      <bottom style="thin">
        <color theme="4" tint="0.79998168889431442"/>
      </bottom>
      <diagonal/>
    </border>
    <border>
      <left/>
      <right/>
      <top/>
      <bottom style="thin">
        <color theme="4" tint="0.79998168889431442"/>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3" fillId="0" borderId="0"/>
    <xf numFmtId="43" fontId="1" fillId="0" borderId="0" applyFont="0" applyFill="0" applyBorder="0" applyAlignment="0" applyProtection="0"/>
  </cellStyleXfs>
  <cellXfs count="90">
    <xf numFmtId="0" fontId="0" fillId="0" borderId="0" xfId="0"/>
    <xf numFmtId="0" fontId="5" fillId="3" borderId="0" xfId="0" applyFont="1" applyFill="1"/>
    <xf numFmtId="0" fontId="6" fillId="3" borderId="4" xfId="0" applyFont="1" applyFill="1" applyBorder="1" applyAlignment="1">
      <alignment horizontal="center" vertical="center"/>
    </xf>
    <xf numFmtId="0" fontId="4" fillId="3" borderId="4" xfId="0" applyFont="1" applyFill="1" applyBorder="1" applyAlignment="1">
      <alignment vertical="center"/>
    </xf>
    <xf numFmtId="0" fontId="5" fillId="3" borderId="4" xfId="0" applyFont="1" applyFill="1" applyBorder="1" applyAlignment="1">
      <alignment horizontal="left" wrapText="1"/>
    </xf>
    <xf numFmtId="0" fontId="5" fillId="3" borderId="4" xfId="0" applyFont="1" applyFill="1" applyBorder="1" applyAlignment="1">
      <alignment wrapText="1"/>
    </xf>
    <xf numFmtId="0" fontId="5" fillId="3" borderId="4" xfId="0" applyFont="1" applyFill="1" applyBorder="1" applyAlignment="1">
      <alignment horizontal="left" vertical="center" wrapText="1"/>
    </xf>
    <xf numFmtId="0" fontId="5" fillId="0" borderId="0" xfId="0" applyFont="1"/>
    <xf numFmtId="0" fontId="6" fillId="0" borderId="0" xfId="3" applyFont="1" applyAlignment="1">
      <alignment wrapText="1"/>
    </xf>
    <xf numFmtId="0" fontId="6" fillId="0" borderId="0" xfId="3" applyFont="1"/>
    <xf numFmtId="0" fontId="6" fillId="0" borderId="0" xfId="2" applyFont="1" applyFill="1" applyBorder="1" applyAlignment="1">
      <alignment horizontal="left"/>
    </xf>
    <xf numFmtId="0" fontId="6" fillId="0" borderId="0" xfId="3" applyFont="1" applyFill="1" applyAlignment="1">
      <alignment wrapText="1"/>
    </xf>
    <xf numFmtId="0" fontId="6" fillId="0" borderId="0" xfId="3" applyFont="1" applyFill="1"/>
    <xf numFmtId="43" fontId="5" fillId="3" borderId="0" xfId="4" applyFont="1" applyFill="1"/>
    <xf numFmtId="43" fontId="5" fillId="3" borderId="0" xfId="0" applyNumberFormat="1" applyFont="1" applyFill="1"/>
    <xf numFmtId="0" fontId="5" fillId="0" borderId="4" xfId="0" applyFont="1" applyFill="1" applyBorder="1" applyAlignment="1">
      <alignment wrapText="1"/>
    </xf>
    <xf numFmtId="0" fontId="7" fillId="0" borderId="0" xfId="0" applyFont="1" applyAlignment="1"/>
    <xf numFmtId="0" fontId="8" fillId="0" borderId="0" xfId="0" applyFont="1"/>
    <xf numFmtId="0" fontId="8" fillId="0" borderId="0" xfId="0" applyFont="1" applyAlignment="1">
      <alignment horizontal="left"/>
    </xf>
    <xf numFmtId="0" fontId="9" fillId="0" borderId="0" xfId="0" applyFont="1" applyAlignment="1"/>
    <xf numFmtId="0" fontId="7" fillId="0" borderId="0" xfId="0" applyFont="1"/>
    <xf numFmtId="0" fontId="10" fillId="0" borderId="0" xfId="0" applyFont="1" applyBorder="1" applyAlignment="1">
      <alignment horizontal="center"/>
    </xf>
    <xf numFmtId="0" fontId="8" fillId="0" borderId="0" xfId="0" applyFont="1" applyBorder="1"/>
    <xf numFmtId="0" fontId="6" fillId="0" borderId="0" xfId="0" applyFont="1"/>
    <xf numFmtId="164" fontId="6" fillId="0" borderId="0" xfId="1" applyNumberFormat="1" applyFont="1" applyFill="1" applyBorder="1"/>
    <xf numFmtId="164" fontId="6" fillId="0" borderId="0" xfId="0" applyNumberFormat="1" applyFont="1"/>
    <xf numFmtId="165" fontId="6" fillId="0" borderId="0" xfId="0" applyNumberFormat="1" applyFont="1"/>
    <xf numFmtId="44" fontId="6" fillId="0" borderId="0" xfId="0" applyNumberFormat="1" applyFont="1"/>
    <xf numFmtId="0" fontId="8" fillId="0" borderId="2" xfId="0" applyFont="1" applyBorder="1"/>
    <xf numFmtId="0" fontId="6" fillId="0" borderId="2" xfId="0" applyFont="1" applyBorder="1"/>
    <xf numFmtId="164" fontId="6" fillId="0" borderId="2" xfId="1" applyNumberFormat="1" applyFont="1" applyFill="1" applyBorder="1"/>
    <xf numFmtId="164" fontId="6" fillId="0" borderId="2" xfId="1" applyNumberFormat="1" applyFont="1" applyBorder="1"/>
    <xf numFmtId="0" fontId="12" fillId="0" borderId="0" xfId="0" applyFont="1" applyAlignment="1">
      <alignment horizontal="left" wrapText="1" indent="2"/>
    </xf>
    <xf numFmtId="164" fontId="12" fillId="0" borderId="0" xfId="1" applyNumberFormat="1" applyFont="1" applyFill="1" applyBorder="1"/>
    <xf numFmtId="164" fontId="12" fillId="0" borderId="0" xfId="0" applyNumberFormat="1" applyFont="1"/>
    <xf numFmtId="165" fontId="12" fillId="0" borderId="0" xfId="0" applyNumberFormat="1" applyFont="1"/>
    <xf numFmtId="0" fontId="12" fillId="0" borderId="0" xfId="0" applyFont="1" applyAlignment="1">
      <alignment horizontal="left" indent="2"/>
    </xf>
    <xf numFmtId="0" fontId="8" fillId="0" borderId="1" xfId="0" applyFont="1" applyBorder="1"/>
    <xf numFmtId="0" fontId="12" fillId="0" borderId="0" xfId="0" applyFont="1" applyFill="1" applyAlignment="1">
      <alignment horizontal="left" indent="2"/>
    </xf>
    <xf numFmtId="164" fontId="12" fillId="0" borderId="0" xfId="0" applyNumberFormat="1" applyFont="1" applyFill="1"/>
    <xf numFmtId="44" fontId="12" fillId="0" borderId="0" xfId="0" applyNumberFormat="1" applyFont="1"/>
    <xf numFmtId="44" fontId="8" fillId="0" borderId="0" xfId="0" applyNumberFormat="1" applyFont="1"/>
    <xf numFmtId="165" fontId="8" fillId="0" borderId="0" xfId="0" applyNumberFormat="1" applyFont="1"/>
    <xf numFmtId="164" fontId="8" fillId="0" borderId="0" xfId="0" applyNumberFormat="1" applyFont="1"/>
    <xf numFmtId="0" fontId="6" fillId="0" borderId="0" xfId="0" applyFont="1" applyBorder="1"/>
    <xf numFmtId="164" fontId="6" fillId="0" borderId="0" xfId="1" applyNumberFormat="1" applyFont="1" applyFill="1"/>
    <xf numFmtId="164" fontId="6" fillId="0" borderId="0" xfId="1" applyNumberFormat="1" applyFont="1"/>
    <xf numFmtId="0" fontId="8" fillId="0" borderId="3" xfId="0" applyFont="1" applyBorder="1"/>
    <xf numFmtId="0" fontId="12" fillId="0" borderId="3" xfId="0" applyFont="1" applyBorder="1" applyAlignment="1">
      <alignment horizontal="left" indent="2"/>
    </xf>
    <xf numFmtId="164" fontId="12" fillId="0" borderId="3" xfId="1" applyNumberFormat="1" applyFont="1" applyFill="1" applyBorder="1"/>
    <xf numFmtId="164" fontId="12" fillId="0" borderId="3" xfId="0" applyNumberFormat="1" applyFont="1" applyBorder="1"/>
    <xf numFmtId="165" fontId="12" fillId="0" borderId="3" xfId="0" applyNumberFormat="1" applyFont="1" applyBorder="1"/>
    <xf numFmtId="44" fontId="12" fillId="0" borderId="3" xfId="0" applyNumberFormat="1" applyFont="1" applyBorder="1"/>
    <xf numFmtId="0" fontId="6" fillId="0" borderId="3" xfId="0" applyFont="1" applyBorder="1" applyAlignment="1">
      <alignment horizontal="right"/>
    </xf>
    <xf numFmtId="164" fontId="6" fillId="0" borderId="3" xfId="0" applyNumberFormat="1" applyFont="1" applyBorder="1"/>
    <xf numFmtId="0" fontId="10" fillId="0" borderId="0" xfId="0" applyFont="1" applyAlignment="1">
      <alignment horizontal="center"/>
    </xf>
    <xf numFmtId="0" fontId="6" fillId="0" borderId="0" xfId="0" applyFont="1" applyFill="1"/>
    <xf numFmtId="0" fontId="8" fillId="0" borderId="0" xfId="0" applyFont="1" applyFill="1"/>
    <xf numFmtId="0" fontId="12" fillId="0" borderId="0" xfId="0" applyFont="1" applyFill="1" applyAlignment="1">
      <alignment horizontal="left" wrapText="1" indent="2"/>
    </xf>
    <xf numFmtId="164" fontId="8" fillId="0" borderId="1" xfId="0" applyNumberFormat="1" applyFont="1" applyFill="1" applyBorder="1"/>
    <xf numFmtId="164" fontId="6" fillId="0" borderId="0" xfId="0" applyNumberFormat="1" applyFont="1" applyFill="1"/>
    <xf numFmtId="166" fontId="8" fillId="0" borderId="0" xfId="0" applyNumberFormat="1" applyFont="1"/>
    <xf numFmtId="0" fontId="8" fillId="0" borderId="0" xfId="0" applyFont="1" applyFill="1" applyBorder="1"/>
    <xf numFmtId="0" fontId="12" fillId="0" borderId="0" xfId="0" applyFont="1" applyFill="1" applyBorder="1" applyAlignment="1">
      <alignment horizontal="left" indent="2"/>
    </xf>
    <xf numFmtId="164" fontId="12" fillId="0" borderId="0" xfId="0" applyNumberFormat="1" applyFont="1" applyBorder="1"/>
    <xf numFmtId="165" fontId="12" fillId="0" borderId="0" xfId="0" applyNumberFormat="1" applyFont="1" applyBorder="1"/>
    <xf numFmtId="0" fontId="8" fillId="0" borderId="3" xfId="0" applyFont="1" applyFill="1" applyBorder="1"/>
    <xf numFmtId="0" fontId="12" fillId="0" borderId="3" xfId="0" applyFont="1" applyFill="1" applyBorder="1" applyAlignment="1">
      <alignment horizontal="left" indent="2"/>
    </xf>
    <xf numFmtId="0" fontId="12" fillId="0" borderId="0" xfId="0" applyFont="1"/>
    <xf numFmtId="164" fontId="6" fillId="0" borderId="0" xfId="1" applyNumberFormat="1" applyFont="1" applyBorder="1"/>
    <xf numFmtId="164" fontId="12" fillId="0" borderId="0" xfId="1" applyNumberFormat="1" applyFont="1" applyBorder="1"/>
    <xf numFmtId="0" fontId="12" fillId="0" borderId="0" xfId="0" applyFont="1" applyBorder="1" applyAlignment="1">
      <alignment horizontal="left" indent="2"/>
    </xf>
    <xf numFmtId="44" fontId="12" fillId="0" borderId="0" xfId="0" applyNumberFormat="1" applyFont="1" applyBorder="1"/>
    <xf numFmtId="0" fontId="9" fillId="0" borderId="0" xfId="0" applyFont="1" applyAlignment="1">
      <alignment horizontal="left"/>
    </xf>
    <xf numFmtId="164" fontId="8" fillId="0" borderId="1" xfId="0" applyNumberFormat="1" applyFont="1" applyBorder="1"/>
    <xf numFmtId="167" fontId="8" fillId="0" borderId="0" xfId="4" applyNumberFormat="1" applyFont="1"/>
    <xf numFmtId="0" fontId="0" fillId="0" borderId="0" xfId="0" applyFill="1" applyBorder="1"/>
    <xf numFmtId="0" fontId="12" fillId="0" borderId="3" xfId="0" applyFont="1" applyBorder="1" applyAlignment="1">
      <alignment horizontal="left" wrapText="1" indent="2"/>
    </xf>
    <xf numFmtId="164" fontId="12" fillId="0" borderId="3" xfId="0" applyNumberFormat="1" applyFont="1" applyFill="1" applyBorder="1"/>
    <xf numFmtId="44" fontId="8" fillId="0" borderId="3" xfId="0" applyNumberFormat="1" applyFont="1" applyBorder="1"/>
    <xf numFmtId="164" fontId="8" fillId="0" borderId="3" xfId="0" applyNumberFormat="1" applyFont="1" applyBorder="1"/>
    <xf numFmtId="0" fontId="6" fillId="0" borderId="2" xfId="2" applyFont="1" applyFill="1" applyBorder="1" applyAlignment="1">
      <alignment horizontal="left"/>
    </xf>
    <xf numFmtId="0" fontId="0" fillId="0" borderId="5" xfId="0" applyFill="1" applyBorder="1"/>
    <xf numFmtId="0" fontId="0" fillId="0" borderId="6" xfId="0" applyFill="1" applyBorder="1"/>
    <xf numFmtId="0" fontId="4" fillId="3" borderId="0" xfId="0" applyFont="1" applyFill="1" applyAlignment="1">
      <alignment horizontal="center"/>
    </xf>
    <xf numFmtId="0" fontId="5" fillId="3" borderId="0" xfId="0" applyFont="1" applyFill="1" applyAlignment="1">
      <alignment horizontal="left" wrapText="1"/>
    </xf>
    <xf numFmtId="0" fontId="7" fillId="0" borderId="0" xfId="0" applyFont="1" applyAlignment="1">
      <alignment horizontal="left"/>
    </xf>
    <xf numFmtId="0" fontId="11" fillId="0" borderId="1" xfId="0" applyFont="1" applyBorder="1" applyAlignment="1">
      <alignment horizontal="left"/>
    </xf>
    <xf numFmtId="0" fontId="11" fillId="0" borderId="2" xfId="0" applyFont="1" applyBorder="1" applyAlignment="1">
      <alignment horizontal="left"/>
    </xf>
    <xf numFmtId="0" fontId="11" fillId="0" borderId="1" xfId="0" applyFont="1" applyFill="1" applyBorder="1" applyAlignment="1">
      <alignment horizontal="left"/>
    </xf>
  </cellXfs>
  <cellStyles count="5">
    <cellStyle name="Comma" xfId="4" builtinId="3"/>
    <cellStyle name="Currency" xfId="1" builtinId="4"/>
    <cellStyle name="Good" xfId="2" builtinId="26"/>
    <cellStyle name="Normal" xfId="0" builtinId="0"/>
    <cellStyle name="Normal 3" xfId="3" xr:uid="{2A650704-1080-48D0-9EAE-6713A7A2B5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EE46-8327-4967-9E84-F136C8D654CD}">
  <sheetPr>
    <pageSetUpPr fitToPage="1"/>
  </sheetPr>
  <dimension ref="A1:G32"/>
  <sheetViews>
    <sheetView tabSelected="1" zoomScaleNormal="100" workbookViewId="0">
      <selection activeCell="B20" sqref="B20"/>
    </sheetView>
  </sheetViews>
  <sheetFormatPr defaultRowHeight="14.25" x14ac:dyDescent="0.2"/>
  <cols>
    <col min="1" max="1" width="24.42578125" style="7" customWidth="1"/>
    <col min="2" max="2" width="29.140625" style="7" customWidth="1"/>
    <col min="3" max="3" width="96" style="7" customWidth="1"/>
    <col min="4" max="6" width="9.140625" style="7"/>
    <col min="7" max="7" width="14.5703125" style="7" bestFit="1" customWidth="1"/>
    <col min="8" max="16384" width="9.140625" style="7"/>
  </cols>
  <sheetData>
    <row r="1" spans="1:3" s="1" customFormat="1" ht="15" x14ac:dyDescent="0.25">
      <c r="A1" s="84" t="s">
        <v>0</v>
      </c>
      <c r="B1" s="84"/>
      <c r="C1" s="84"/>
    </row>
    <row r="2" spans="1:3" s="1" customFormat="1" ht="15" x14ac:dyDescent="0.25">
      <c r="A2" s="84" t="s">
        <v>1</v>
      </c>
      <c r="B2" s="84"/>
      <c r="C2" s="84"/>
    </row>
    <row r="3" spans="1:3" s="1" customFormat="1" x14ac:dyDescent="0.2"/>
    <row r="4" spans="1:3" s="1" customFormat="1" ht="15" customHeight="1" x14ac:dyDescent="0.2">
      <c r="A4" s="85" t="s">
        <v>2</v>
      </c>
      <c r="B4" s="85"/>
      <c r="C4" s="85"/>
    </row>
    <row r="5" spans="1:3" s="1" customFormat="1" x14ac:dyDescent="0.2">
      <c r="A5" s="85"/>
      <c r="B5" s="85"/>
      <c r="C5" s="85"/>
    </row>
    <row r="6" spans="1:3" s="1" customFormat="1" x14ac:dyDescent="0.2">
      <c r="A6" s="85"/>
      <c r="B6" s="85"/>
      <c r="C6" s="85"/>
    </row>
    <row r="7" spans="1:3" s="1" customFormat="1" x14ac:dyDescent="0.2">
      <c r="A7" s="85"/>
      <c r="B7" s="85"/>
      <c r="C7" s="85"/>
    </row>
    <row r="8" spans="1:3" s="1" customFormat="1" x14ac:dyDescent="0.2">
      <c r="A8" s="85"/>
      <c r="B8" s="85"/>
      <c r="C8" s="85"/>
    </row>
    <row r="9" spans="1:3" s="1" customFormat="1" x14ac:dyDescent="0.2"/>
    <row r="10" spans="1:3" s="1" customFormat="1" ht="15" x14ac:dyDescent="0.2">
      <c r="A10" s="2" t="s">
        <v>3</v>
      </c>
      <c r="B10" s="2" t="s">
        <v>4</v>
      </c>
      <c r="C10" s="2" t="s">
        <v>5</v>
      </c>
    </row>
    <row r="11" spans="1:3" s="1" customFormat="1" ht="15" x14ac:dyDescent="0.2">
      <c r="A11" s="3" t="s">
        <v>6</v>
      </c>
      <c r="B11" s="4" t="s">
        <v>4</v>
      </c>
      <c r="C11" s="5" t="s">
        <v>7</v>
      </c>
    </row>
    <row r="12" spans="1:3" s="1" customFormat="1" ht="28.5" x14ac:dyDescent="0.2">
      <c r="A12" s="3" t="s">
        <v>8</v>
      </c>
      <c r="B12" s="6" t="s">
        <v>9</v>
      </c>
      <c r="C12" s="5" t="s">
        <v>10</v>
      </c>
    </row>
    <row r="13" spans="1:3" s="1" customFormat="1" ht="28.5" x14ac:dyDescent="0.2">
      <c r="A13" s="3" t="s">
        <v>11</v>
      </c>
      <c r="B13" s="6" t="s">
        <v>12</v>
      </c>
      <c r="C13" s="15" t="s">
        <v>13</v>
      </c>
    </row>
    <row r="14" spans="1:3" s="1" customFormat="1" ht="15" x14ac:dyDescent="0.2">
      <c r="A14" s="3" t="s">
        <v>14</v>
      </c>
      <c r="B14" s="6" t="s">
        <v>15</v>
      </c>
      <c r="C14" s="5" t="s">
        <v>16</v>
      </c>
    </row>
    <row r="15" spans="1:3" s="1" customFormat="1" ht="15" x14ac:dyDescent="0.2">
      <c r="A15" s="3" t="s">
        <v>17</v>
      </c>
      <c r="B15" s="6" t="s">
        <v>18</v>
      </c>
      <c r="C15" s="15" t="s">
        <v>19</v>
      </c>
    </row>
    <row r="16" spans="1:3" s="1" customFormat="1" ht="28.5" x14ac:dyDescent="0.2">
      <c r="A16" s="3" t="s">
        <v>20</v>
      </c>
      <c r="B16" s="6" t="s">
        <v>21</v>
      </c>
      <c r="C16" s="5" t="s">
        <v>22</v>
      </c>
    </row>
    <row r="17" spans="1:7" s="1" customFormat="1" ht="15" x14ac:dyDescent="0.2">
      <c r="A17" s="3" t="s">
        <v>23</v>
      </c>
      <c r="B17" s="6" t="s">
        <v>24</v>
      </c>
      <c r="C17" s="5" t="s">
        <v>25</v>
      </c>
      <c r="G17" s="13"/>
    </row>
    <row r="18" spans="1:7" s="1" customFormat="1" ht="15" x14ac:dyDescent="0.2">
      <c r="A18" s="3" t="s">
        <v>26</v>
      </c>
      <c r="B18" s="6" t="s">
        <v>27</v>
      </c>
      <c r="C18" s="15" t="s">
        <v>28</v>
      </c>
      <c r="G18" s="13"/>
    </row>
    <row r="19" spans="1:7" s="1" customFormat="1" x14ac:dyDescent="0.2">
      <c r="G19" s="13"/>
    </row>
    <row r="20" spans="1:7" s="1" customFormat="1" x14ac:dyDescent="0.2">
      <c r="G20" s="13"/>
    </row>
    <row r="21" spans="1:7" s="1" customFormat="1" x14ac:dyDescent="0.2">
      <c r="G21" s="13"/>
    </row>
    <row r="22" spans="1:7" s="1" customFormat="1" x14ac:dyDescent="0.2">
      <c r="G22" s="13"/>
    </row>
    <row r="23" spans="1:7" s="1" customFormat="1" x14ac:dyDescent="0.2">
      <c r="B23" s="13"/>
      <c r="G23" s="13"/>
    </row>
    <row r="24" spans="1:7" s="1" customFormat="1" x14ac:dyDescent="0.2">
      <c r="C24" s="14"/>
      <c r="G24" s="13"/>
    </row>
    <row r="25" spans="1:7" s="1" customFormat="1" x14ac:dyDescent="0.2">
      <c r="B25" s="13"/>
    </row>
    <row r="26" spans="1:7" s="1" customFormat="1" x14ac:dyDescent="0.2">
      <c r="B26" s="13"/>
    </row>
    <row r="27" spans="1:7" s="1" customFormat="1" x14ac:dyDescent="0.2">
      <c r="B27" s="13"/>
    </row>
    <row r="28" spans="1:7" s="1" customFormat="1" x14ac:dyDescent="0.2"/>
    <row r="29" spans="1:7" s="1" customFormat="1" x14ac:dyDescent="0.2"/>
    <row r="30" spans="1:7" s="1" customFormat="1" x14ac:dyDescent="0.2"/>
    <row r="31" spans="1:7" s="1" customFormat="1" x14ac:dyDescent="0.2"/>
    <row r="32" spans="1:7" s="1" customFormat="1" x14ac:dyDescent="0.2"/>
  </sheetData>
  <mergeCells count="3">
    <mergeCell ref="A1:C1"/>
    <mergeCell ref="A2:C2"/>
    <mergeCell ref="A4:C8"/>
  </mergeCells>
  <pageMargins left="0.7" right="0.7" top="0.75" bottom="0.75" header="0.3" footer="0.3"/>
  <pageSetup scale="6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9F051-A5DD-40B4-9447-05598BB2FD54}">
  <sheetPr>
    <pageSetUpPr fitToPage="1"/>
  </sheetPr>
  <dimension ref="A1:K45"/>
  <sheetViews>
    <sheetView zoomScaleNormal="100" workbookViewId="0">
      <pane ySplit="5" topLeftCell="A27" activePane="bottomLeft" state="frozen"/>
      <selection activeCell="B22" sqref="B22"/>
      <selection pane="bottomLeft" activeCell="B22" sqref="B22"/>
    </sheetView>
  </sheetViews>
  <sheetFormatPr defaultRowHeight="14.25" x14ac:dyDescent="0.2"/>
  <cols>
    <col min="1" max="1" width="31.42578125" style="17" bestFit="1" customWidth="1"/>
    <col min="2" max="2" width="9.28515625" style="17" bestFit="1" customWidth="1"/>
    <col min="3" max="3" width="68"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11" ht="20.25" x14ac:dyDescent="0.3">
      <c r="A1" s="86" t="s">
        <v>29</v>
      </c>
      <c r="B1" s="86"/>
      <c r="C1" s="86"/>
      <c r="D1" s="16"/>
    </row>
    <row r="2" spans="1:11" ht="20.25" x14ac:dyDescent="0.3">
      <c r="A2" s="86" t="s">
        <v>30</v>
      </c>
      <c r="B2" s="86"/>
      <c r="C2" s="86"/>
      <c r="D2" s="18"/>
    </row>
    <row r="3" spans="1:11" ht="20.25" x14ac:dyDescent="0.3">
      <c r="A3" s="86" t="s">
        <v>31</v>
      </c>
      <c r="B3" s="86"/>
      <c r="C3" s="86"/>
      <c r="D3" s="19"/>
    </row>
    <row r="4" spans="1:11" ht="20.25" x14ac:dyDescent="0.3">
      <c r="A4" s="20"/>
      <c r="B4" s="16"/>
      <c r="C4" s="19"/>
      <c r="D4" s="19"/>
    </row>
    <row r="5" spans="1:11" ht="20.25" x14ac:dyDescent="0.3">
      <c r="A5" s="21" t="s">
        <v>4</v>
      </c>
      <c r="B5" s="21" t="s">
        <v>32</v>
      </c>
      <c r="C5" s="21" t="s">
        <v>12</v>
      </c>
      <c r="D5" s="21" t="s">
        <v>15</v>
      </c>
      <c r="E5" s="21" t="s">
        <v>18</v>
      </c>
      <c r="F5" s="21" t="s">
        <v>21</v>
      </c>
      <c r="G5" s="21" t="s">
        <v>33</v>
      </c>
      <c r="H5" s="21" t="s">
        <v>27</v>
      </c>
      <c r="I5" s="21"/>
      <c r="J5" s="21"/>
      <c r="K5" s="21"/>
    </row>
    <row r="6" spans="1:11" ht="20.25" x14ac:dyDescent="0.3">
      <c r="A6" s="21"/>
      <c r="B6" s="21"/>
      <c r="C6" s="21"/>
      <c r="D6" s="21"/>
      <c r="E6" s="21"/>
      <c r="F6" s="21"/>
      <c r="G6" s="21"/>
      <c r="H6" s="21"/>
      <c r="I6" s="21"/>
      <c r="J6" s="21"/>
      <c r="K6" s="21"/>
    </row>
    <row r="7" spans="1:11" s="22" customFormat="1" ht="18.75" x14ac:dyDescent="0.3">
      <c r="A7" s="87" t="s">
        <v>34</v>
      </c>
      <c r="B7" s="87"/>
      <c r="C7" s="87"/>
      <c r="D7" s="37"/>
      <c r="E7" s="37"/>
      <c r="F7" s="37"/>
      <c r="G7" s="37"/>
    </row>
    <row r="8" spans="1:11" ht="15" x14ac:dyDescent="0.25">
      <c r="A8" s="44" t="s">
        <v>35</v>
      </c>
      <c r="B8" s="23" t="s">
        <v>36</v>
      </c>
      <c r="C8" s="23" t="s">
        <v>37</v>
      </c>
      <c r="D8" s="24">
        <v>312328</v>
      </c>
      <c r="E8" s="25">
        <v>0</v>
      </c>
      <c r="F8" s="26">
        <v>0</v>
      </c>
      <c r="G8" s="27">
        <f>SUM(D8-E8-F8)</f>
        <v>312328</v>
      </c>
    </row>
    <row r="9" spans="1:11" ht="18.75" x14ac:dyDescent="0.3">
      <c r="A9" s="88" t="s">
        <v>38</v>
      </c>
      <c r="B9" s="88"/>
      <c r="C9" s="88"/>
      <c r="D9" s="28"/>
      <c r="E9" s="28"/>
      <c r="F9" s="28"/>
      <c r="G9" s="28"/>
    </row>
    <row r="10" spans="1:11" ht="15" customHeight="1" x14ac:dyDescent="0.25">
      <c r="A10" s="29" t="s">
        <v>39</v>
      </c>
      <c r="B10" s="29" t="s">
        <v>40</v>
      </c>
      <c r="C10" s="29" t="s">
        <v>41</v>
      </c>
      <c r="D10" s="30">
        <f>D11</f>
        <v>2400068</v>
      </c>
      <c r="E10" s="31">
        <f t="shared" ref="E10:G10" si="0">E11</f>
        <v>0</v>
      </c>
      <c r="F10" s="31">
        <f t="shared" si="0"/>
        <v>0</v>
      </c>
      <c r="G10" s="31">
        <f t="shared" si="0"/>
        <v>2400068</v>
      </c>
    </row>
    <row r="11" spans="1:11" ht="27.75" customHeight="1" x14ac:dyDescent="0.2">
      <c r="C11" s="32" t="s">
        <v>42</v>
      </c>
      <c r="D11" s="33">
        <v>2400068</v>
      </c>
      <c r="E11" s="34">
        <v>0</v>
      </c>
      <c r="F11" s="35">
        <v>0</v>
      </c>
      <c r="G11" s="34">
        <f>SUM(D11-E11-F11)</f>
        <v>2400068</v>
      </c>
    </row>
    <row r="12" spans="1:11" ht="15" x14ac:dyDescent="0.25">
      <c r="A12" s="44" t="s">
        <v>43</v>
      </c>
      <c r="B12" s="23" t="s">
        <v>40</v>
      </c>
      <c r="C12" s="23" t="s">
        <v>41</v>
      </c>
      <c r="D12" s="24">
        <f>SUM(D13:D15)</f>
        <v>2404090</v>
      </c>
      <c r="E12" s="24">
        <f t="shared" ref="E12:F12" si="1">SUM(E13:E15)</f>
        <v>0</v>
      </c>
      <c r="F12" s="24">
        <f t="shared" si="1"/>
        <v>0</v>
      </c>
      <c r="G12" s="24">
        <f>SUM(G13:G15)</f>
        <v>2404090</v>
      </c>
    </row>
    <row r="13" spans="1:11" ht="15" x14ac:dyDescent="0.25">
      <c r="A13" s="76"/>
      <c r="C13" s="36" t="s">
        <v>44</v>
      </c>
      <c r="D13" s="33">
        <v>332640</v>
      </c>
      <c r="E13" s="34">
        <v>0</v>
      </c>
      <c r="F13" s="35">
        <v>0</v>
      </c>
      <c r="G13" s="34">
        <f>SUM(D13-E13-F13)</f>
        <v>332640</v>
      </c>
    </row>
    <row r="14" spans="1:11" ht="26.25" x14ac:dyDescent="0.25">
      <c r="A14" s="76"/>
      <c r="C14" s="32" t="s">
        <v>45</v>
      </c>
      <c r="D14" s="33">
        <v>1971450</v>
      </c>
      <c r="E14" s="34">
        <v>0</v>
      </c>
      <c r="F14" s="35">
        <v>0</v>
      </c>
      <c r="G14" s="34">
        <f>SUM(D14-E14-F14)</f>
        <v>1971450</v>
      </c>
    </row>
    <row r="15" spans="1:11" ht="25.5" x14ac:dyDescent="0.2">
      <c r="C15" s="32" t="s">
        <v>46</v>
      </c>
      <c r="D15" s="33">
        <v>100000</v>
      </c>
      <c r="E15" s="34">
        <v>0</v>
      </c>
      <c r="F15" s="35">
        <v>0</v>
      </c>
      <c r="G15" s="34">
        <f>SUM(D15-E15-F15)</f>
        <v>100000</v>
      </c>
    </row>
    <row r="16" spans="1:11" ht="18.75" x14ac:dyDescent="0.3">
      <c r="A16" s="87" t="s">
        <v>47</v>
      </c>
      <c r="B16" s="87"/>
      <c r="C16" s="87"/>
      <c r="D16" s="37"/>
      <c r="E16" s="37"/>
      <c r="F16" s="37"/>
      <c r="G16" s="37"/>
    </row>
    <row r="17" spans="1:7" ht="15" x14ac:dyDescent="0.25">
      <c r="A17" s="44" t="s">
        <v>48</v>
      </c>
      <c r="B17" s="23" t="s">
        <v>49</v>
      </c>
      <c r="C17" s="8" t="s">
        <v>50</v>
      </c>
      <c r="D17" s="25">
        <f>SUM(D18:D18)</f>
        <v>750000</v>
      </c>
      <c r="E17" s="25">
        <f t="shared" ref="E17:G17" si="2">SUM(E18:E18)</f>
        <v>0</v>
      </c>
      <c r="F17" s="25">
        <f t="shared" si="2"/>
        <v>0</v>
      </c>
      <c r="G17" s="25">
        <f t="shared" si="2"/>
        <v>750000</v>
      </c>
    </row>
    <row r="18" spans="1:7" x14ac:dyDescent="0.2">
      <c r="C18" s="38" t="s">
        <v>51</v>
      </c>
      <c r="D18" s="39">
        <v>750000</v>
      </c>
      <c r="E18" s="40">
        <v>0</v>
      </c>
      <c r="F18" s="35">
        <v>0</v>
      </c>
      <c r="G18" s="34">
        <f>SUM(D18-E18-F18)</f>
        <v>750000</v>
      </c>
    </row>
    <row r="19" spans="1:7" ht="15" x14ac:dyDescent="0.25">
      <c r="A19" s="44" t="s">
        <v>43</v>
      </c>
      <c r="B19" s="23" t="s">
        <v>52</v>
      </c>
      <c r="C19" s="8" t="s">
        <v>53</v>
      </c>
      <c r="D19" s="25">
        <f>D20</f>
        <v>15385</v>
      </c>
      <c r="E19" s="25">
        <f t="shared" ref="E19:G19" si="3">E20</f>
        <v>0</v>
      </c>
      <c r="F19" s="25">
        <f t="shared" si="3"/>
        <v>0</v>
      </c>
      <c r="G19" s="25">
        <f t="shared" si="3"/>
        <v>15385</v>
      </c>
    </row>
    <row r="20" spans="1:7" ht="25.5" x14ac:dyDescent="0.2">
      <c r="C20" s="32" t="s">
        <v>54</v>
      </c>
      <c r="D20" s="34">
        <v>15385</v>
      </c>
      <c r="E20" s="40">
        <v>0</v>
      </c>
      <c r="F20" s="35">
        <v>0</v>
      </c>
      <c r="G20" s="34">
        <f>SUM(D20-E20-F20)</f>
        <v>15385</v>
      </c>
    </row>
    <row r="21" spans="1:7" ht="15" x14ac:dyDescent="0.25">
      <c r="A21" s="44" t="s">
        <v>43</v>
      </c>
      <c r="B21" s="23" t="s">
        <v>55</v>
      </c>
      <c r="C21" s="9" t="s">
        <v>56</v>
      </c>
      <c r="D21" s="25">
        <f>D22</f>
        <v>1224000</v>
      </c>
      <c r="E21" s="25">
        <f t="shared" ref="E21:G25" si="4">E22</f>
        <v>0</v>
      </c>
      <c r="F21" s="25">
        <f t="shared" si="4"/>
        <v>0</v>
      </c>
      <c r="G21" s="25">
        <f t="shared" si="4"/>
        <v>1224000</v>
      </c>
    </row>
    <row r="22" spans="1:7" ht="25.5" x14ac:dyDescent="0.2">
      <c r="C22" s="32" t="s">
        <v>57</v>
      </c>
      <c r="D22" s="34">
        <f>SUM(D23:D24)</f>
        <v>1224000</v>
      </c>
      <c r="E22" s="34">
        <f t="shared" ref="E22:F22" si="5">SUM(E23:E24)</f>
        <v>0</v>
      </c>
      <c r="F22" s="34">
        <f t="shared" si="5"/>
        <v>0</v>
      </c>
      <c r="G22" s="34">
        <f>SUM(G23:G24)</f>
        <v>1224000</v>
      </c>
    </row>
    <row r="23" spans="1:7" x14ac:dyDescent="0.2">
      <c r="C23" s="36" t="s">
        <v>58</v>
      </c>
      <c r="D23" s="34">
        <v>612000</v>
      </c>
      <c r="E23" s="40">
        <v>0</v>
      </c>
      <c r="F23" s="35">
        <v>0</v>
      </c>
      <c r="G23" s="34">
        <f>SUM(D23-E23-F23)</f>
        <v>612000</v>
      </c>
    </row>
    <row r="24" spans="1:7" x14ac:dyDescent="0.2">
      <c r="C24" s="36" t="s">
        <v>59</v>
      </c>
      <c r="D24" s="34">
        <v>612000</v>
      </c>
      <c r="E24" s="40">
        <v>0</v>
      </c>
      <c r="F24" s="35">
        <v>0</v>
      </c>
      <c r="G24" s="34">
        <f>SUM(D24-E24-F24)</f>
        <v>612000</v>
      </c>
    </row>
    <row r="25" spans="1:7" ht="15" x14ac:dyDescent="0.25">
      <c r="A25" s="44" t="s">
        <v>60</v>
      </c>
      <c r="B25" s="23" t="s">
        <v>61</v>
      </c>
      <c r="C25" s="9" t="s">
        <v>62</v>
      </c>
      <c r="D25" s="25">
        <f>D26</f>
        <v>904875</v>
      </c>
      <c r="E25" s="25">
        <f t="shared" si="4"/>
        <v>0</v>
      </c>
      <c r="F25" s="25">
        <f t="shared" si="4"/>
        <v>0</v>
      </c>
      <c r="G25" s="25">
        <f t="shared" si="4"/>
        <v>904875</v>
      </c>
    </row>
    <row r="26" spans="1:7" x14ac:dyDescent="0.2">
      <c r="C26" s="36" t="s">
        <v>63</v>
      </c>
      <c r="D26" s="34">
        <v>904875</v>
      </c>
      <c r="E26" s="40">
        <v>0</v>
      </c>
      <c r="F26" s="35">
        <v>0</v>
      </c>
      <c r="G26" s="34">
        <f>SUM(D26-E26-F26)</f>
        <v>904875</v>
      </c>
    </row>
    <row r="27" spans="1:7" ht="15" x14ac:dyDescent="0.25">
      <c r="A27" s="44" t="s">
        <v>43</v>
      </c>
      <c r="B27" s="23" t="s">
        <v>64</v>
      </c>
      <c r="C27" s="8" t="s">
        <v>65</v>
      </c>
      <c r="D27" s="25">
        <f>SUM(D28:D29)</f>
        <v>1640420</v>
      </c>
      <c r="E27" s="25">
        <f>SUM(E28:E29)</f>
        <v>0</v>
      </c>
      <c r="F27" s="25">
        <f>SUM(F28:F29)</f>
        <v>0</v>
      </c>
      <c r="G27" s="25">
        <f>SUM(G28:G29)</f>
        <v>1640420</v>
      </c>
    </row>
    <row r="28" spans="1:7" x14ac:dyDescent="0.2">
      <c r="C28" s="32" t="s">
        <v>66</v>
      </c>
      <c r="D28" s="34">
        <v>923000</v>
      </c>
      <c r="E28" s="41">
        <v>0</v>
      </c>
      <c r="F28" s="42">
        <v>0</v>
      </c>
      <c r="G28" s="43">
        <f>SUM(D28-E28-F28)</f>
        <v>923000</v>
      </c>
    </row>
    <row r="29" spans="1:7" x14ac:dyDescent="0.2">
      <c r="C29" s="32" t="s">
        <v>67</v>
      </c>
      <c r="D29" s="34">
        <f>SUM(D30:D31)</f>
        <v>717420</v>
      </c>
      <c r="E29" s="34">
        <f t="shared" ref="E29:G29" si="6">SUM(E30:E31)</f>
        <v>0</v>
      </c>
      <c r="F29" s="34">
        <f t="shared" si="6"/>
        <v>0</v>
      </c>
      <c r="G29" s="43">
        <f t="shared" si="6"/>
        <v>717420</v>
      </c>
    </row>
    <row r="30" spans="1:7" x14ac:dyDescent="0.2">
      <c r="C30" s="36" t="s">
        <v>68</v>
      </c>
      <c r="D30" s="34">
        <v>358710</v>
      </c>
      <c r="E30" s="41">
        <v>0</v>
      </c>
      <c r="F30" s="42">
        <v>0</v>
      </c>
      <c r="G30" s="43">
        <f>SUM(D30-E30-F30)</f>
        <v>358710</v>
      </c>
    </row>
    <row r="31" spans="1:7" x14ac:dyDescent="0.2">
      <c r="C31" s="36" t="s">
        <v>69</v>
      </c>
      <c r="D31" s="34">
        <v>358710</v>
      </c>
      <c r="E31" s="41">
        <v>0</v>
      </c>
      <c r="F31" s="42">
        <v>0</v>
      </c>
      <c r="G31" s="43">
        <f>SUM(D31-E31-F31)</f>
        <v>358710</v>
      </c>
    </row>
    <row r="32" spans="1:7" ht="15" x14ac:dyDescent="0.25">
      <c r="A32" s="44" t="s">
        <v>70</v>
      </c>
      <c r="B32" s="23" t="s">
        <v>71</v>
      </c>
      <c r="C32" s="8" t="s">
        <v>72</v>
      </c>
      <c r="D32" s="25">
        <f>D33</f>
        <v>261467</v>
      </c>
      <c r="E32" s="25">
        <f t="shared" ref="E32:G32" si="7">E33</f>
        <v>0</v>
      </c>
      <c r="F32" s="25">
        <f t="shared" si="7"/>
        <v>0</v>
      </c>
      <c r="G32" s="25">
        <f t="shared" si="7"/>
        <v>261467</v>
      </c>
    </row>
    <row r="33" spans="1:7" x14ac:dyDescent="0.2">
      <c r="C33" s="36" t="s">
        <v>73</v>
      </c>
      <c r="D33" s="34">
        <v>261467</v>
      </c>
      <c r="E33" s="41">
        <v>0</v>
      </c>
      <c r="F33" s="42">
        <v>0</v>
      </c>
      <c r="G33" s="43">
        <f>SUM(D33-E33-F33)</f>
        <v>261467</v>
      </c>
    </row>
    <row r="34" spans="1:7" ht="15" x14ac:dyDescent="0.25">
      <c r="A34" s="44" t="s">
        <v>43</v>
      </c>
      <c r="B34" s="23" t="s">
        <v>74</v>
      </c>
      <c r="C34" s="8" t="s">
        <v>75</v>
      </c>
      <c r="D34" s="25">
        <f>D35</f>
        <v>649000</v>
      </c>
      <c r="E34" s="25">
        <f t="shared" ref="E34:G34" si="8">E35</f>
        <v>0</v>
      </c>
      <c r="F34" s="25">
        <f t="shared" si="8"/>
        <v>0</v>
      </c>
      <c r="G34" s="25">
        <f t="shared" si="8"/>
        <v>649000</v>
      </c>
    </row>
    <row r="35" spans="1:7" x14ac:dyDescent="0.2">
      <c r="C35" s="36" t="s">
        <v>76</v>
      </c>
      <c r="D35" s="34">
        <f>SUM(D36:D39)</f>
        <v>649000</v>
      </c>
      <c r="E35" s="34">
        <f t="shared" ref="E35:F35" si="9">SUM(E36:E39)</f>
        <v>0</v>
      </c>
      <c r="F35" s="34">
        <f t="shared" si="9"/>
        <v>0</v>
      </c>
      <c r="G35" s="34">
        <f>SUM(G36:G39)</f>
        <v>649000</v>
      </c>
    </row>
    <row r="36" spans="1:7" x14ac:dyDescent="0.2">
      <c r="C36" s="36" t="s">
        <v>68</v>
      </c>
      <c r="D36" s="34">
        <v>162250</v>
      </c>
      <c r="E36" s="41">
        <v>0</v>
      </c>
      <c r="F36" s="41">
        <v>0</v>
      </c>
      <c r="G36" s="43">
        <f>SUM(D36-E36-F36)</f>
        <v>162250</v>
      </c>
    </row>
    <row r="37" spans="1:7" x14ac:dyDescent="0.2">
      <c r="C37" s="36" t="s">
        <v>69</v>
      </c>
      <c r="D37" s="34">
        <v>162250</v>
      </c>
      <c r="E37" s="41">
        <v>0</v>
      </c>
      <c r="F37" s="41">
        <v>0</v>
      </c>
      <c r="G37" s="43">
        <f>SUM(D37-E37-F37)</f>
        <v>162250</v>
      </c>
    </row>
    <row r="38" spans="1:7" x14ac:dyDescent="0.2">
      <c r="C38" s="36" t="s">
        <v>77</v>
      </c>
      <c r="D38" s="34">
        <v>162250</v>
      </c>
      <c r="E38" s="41">
        <v>0</v>
      </c>
      <c r="F38" s="41">
        <v>0</v>
      </c>
      <c r="G38" s="43">
        <f>SUM(D38-E38-F38)</f>
        <v>162250</v>
      </c>
    </row>
    <row r="39" spans="1:7" x14ac:dyDescent="0.2">
      <c r="C39" s="36" t="s">
        <v>78</v>
      </c>
      <c r="D39" s="34">
        <v>162250</v>
      </c>
      <c r="E39" s="41">
        <v>0</v>
      </c>
      <c r="F39" s="41">
        <v>0</v>
      </c>
      <c r="G39" s="43">
        <f>SUM(D39-E39-F39)</f>
        <v>162250</v>
      </c>
    </row>
    <row r="40" spans="1:7" ht="18" customHeight="1" x14ac:dyDescent="0.3">
      <c r="A40" s="87" t="s">
        <v>79</v>
      </c>
      <c r="B40" s="87"/>
      <c r="C40" s="87"/>
      <c r="D40" s="37"/>
      <c r="E40" s="37"/>
      <c r="F40" s="37"/>
      <c r="G40" s="37"/>
    </row>
    <row r="41" spans="1:7" ht="15" x14ac:dyDescent="0.25">
      <c r="A41" s="44" t="s">
        <v>80</v>
      </c>
      <c r="B41" s="44" t="s">
        <v>81</v>
      </c>
      <c r="C41" s="44" t="s">
        <v>82</v>
      </c>
      <c r="D41" s="25">
        <f>SUM(D42:D43)</f>
        <v>2243788</v>
      </c>
      <c r="E41" s="25">
        <f t="shared" ref="E41:G41" si="10">SUM(E42:E43)</f>
        <v>0</v>
      </c>
      <c r="F41" s="25">
        <f t="shared" si="10"/>
        <v>0</v>
      </c>
      <c r="G41" s="25">
        <f t="shared" si="10"/>
        <v>2243788</v>
      </c>
    </row>
    <row r="42" spans="1:7" ht="25.5" x14ac:dyDescent="0.2">
      <c r="C42" s="32" t="s">
        <v>83</v>
      </c>
      <c r="D42" s="34">
        <v>1743788</v>
      </c>
      <c r="E42" s="40">
        <v>0</v>
      </c>
      <c r="F42" s="35">
        <v>0</v>
      </c>
      <c r="G42" s="40">
        <f>SUM(D42-E42-F42)</f>
        <v>1743788</v>
      </c>
    </row>
    <row r="43" spans="1:7" ht="26.25" thickBot="1" x14ac:dyDescent="0.25">
      <c r="A43" s="47"/>
      <c r="B43" s="47"/>
      <c r="C43" s="77" t="s">
        <v>84</v>
      </c>
      <c r="D43" s="78">
        <v>500000</v>
      </c>
      <c r="E43" s="52">
        <v>0</v>
      </c>
      <c r="F43" s="51">
        <v>0</v>
      </c>
      <c r="G43" s="52">
        <f>SUM(D43-E43-F43)</f>
        <v>500000</v>
      </c>
    </row>
    <row r="44" spans="1:7" ht="16.5" thickTop="1" thickBot="1" x14ac:dyDescent="0.3">
      <c r="A44" s="47"/>
      <c r="B44" s="47"/>
      <c r="C44" s="53" t="s">
        <v>85</v>
      </c>
      <c r="D44" s="54">
        <f>SUM(D41+D34+D32+D27+D25+D21+D19+D17+D12+D10+D8)</f>
        <v>12805421</v>
      </c>
      <c r="E44" s="54">
        <f>SUM(E41+E34+E32+E27+E25+E21+E19+E17+E12+E10+E8)</f>
        <v>0</v>
      </c>
      <c r="F44" s="54">
        <f>SUM(F41+F34+F32+F27+F25+F21+F19+F17+F12+F10+F8)</f>
        <v>0</v>
      </c>
      <c r="G44" s="54">
        <f>SUM(G41+G34+G32+G27+G25+G21+G19+G17+G12+G10+G8)</f>
        <v>12805421</v>
      </c>
    </row>
    <row r="45" spans="1:7" ht="15" thickTop="1" x14ac:dyDescent="0.2"/>
  </sheetData>
  <mergeCells count="7">
    <mergeCell ref="A1:C1"/>
    <mergeCell ref="A2:C2"/>
    <mergeCell ref="A3:C3"/>
    <mergeCell ref="A40:C40"/>
    <mergeCell ref="A7:C7"/>
    <mergeCell ref="A9:C9"/>
    <mergeCell ref="A16:C16"/>
  </mergeCells>
  <pageMargins left="0.7" right="0.7" top="0.75" bottom="0.75" header="0.3" footer="0.3"/>
  <pageSetup scale="55" fitToHeight="0" orientation="landscape" r:id="rId1"/>
  <ignoredErrors>
    <ignoredError sqref="A41 A8 A12 A17 A19 A21 A25 A27 A32 A34 A10" numberStoredAsText="1"/>
    <ignoredError sqref="G12 G19 G25 G27 G29 G3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36F73-50F1-4648-B5D0-82FADE679372}">
  <sheetPr>
    <pageSetUpPr fitToPage="1"/>
  </sheetPr>
  <dimension ref="A1:I85"/>
  <sheetViews>
    <sheetView workbookViewId="0">
      <pane ySplit="5" topLeftCell="A53" activePane="bottomLeft" state="frozen"/>
      <selection activeCell="B22" sqref="B22"/>
      <selection pane="bottomLeft" activeCell="B22" sqref="B22"/>
    </sheetView>
  </sheetViews>
  <sheetFormatPr defaultRowHeight="14.25" x14ac:dyDescent="0.2"/>
  <cols>
    <col min="1" max="1" width="31.42578125" style="17" bestFit="1" customWidth="1"/>
    <col min="2" max="2" width="9.28515625" style="17" bestFit="1" customWidth="1"/>
    <col min="3" max="3" width="71" style="17" bestFit="1"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9" width="15.42578125" style="17" bestFit="1" customWidth="1"/>
    <col min="10" max="16384" width="9.140625" style="17"/>
  </cols>
  <sheetData>
    <row r="1" spans="1:8" ht="20.25" x14ac:dyDescent="0.3">
      <c r="A1" s="86" t="s">
        <v>86</v>
      </c>
      <c r="B1" s="86"/>
      <c r="C1" s="86"/>
      <c r="D1" s="16"/>
    </row>
    <row r="2" spans="1:8" ht="20.25" x14ac:dyDescent="0.3">
      <c r="A2" s="86" t="s">
        <v>87</v>
      </c>
      <c r="B2" s="86"/>
      <c r="C2" s="86"/>
      <c r="D2" s="18"/>
    </row>
    <row r="3" spans="1:8" ht="20.25" x14ac:dyDescent="0.3">
      <c r="A3" s="86" t="s">
        <v>31</v>
      </c>
      <c r="B3" s="86"/>
      <c r="C3" s="86"/>
      <c r="D3" s="19"/>
    </row>
    <row r="5" spans="1:8" ht="20.25" x14ac:dyDescent="0.3">
      <c r="A5" s="55" t="s">
        <v>4</v>
      </c>
      <c r="B5" s="55" t="s">
        <v>32</v>
      </c>
      <c r="C5" s="55" t="s">
        <v>12</v>
      </c>
      <c r="D5" s="55" t="s">
        <v>15</v>
      </c>
      <c r="E5" s="55" t="s">
        <v>18</v>
      </c>
      <c r="F5" s="55" t="s">
        <v>21</v>
      </c>
      <c r="G5" s="55" t="s">
        <v>33</v>
      </c>
      <c r="H5" s="21" t="s">
        <v>27</v>
      </c>
    </row>
    <row r="6" spans="1:8" ht="20.25" x14ac:dyDescent="0.3">
      <c r="A6" s="55"/>
      <c r="B6" s="55"/>
      <c r="C6" s="55"/>
      <c r="D6" s="55"/>
      <c r="E6" s="55"/>
      <c r="F6" s="55"/>
      <c r="G6" s="55"/>
      <c r="H6" s="21"/>
    </row>
    <row r="7" spans="1:8" ht="18.75" x14ac:dyDescent="0.3">
      <c r="A7" s="87" t="s">
        <v>34</v>
      </c>
      <c r="B7" s="87"/>
      <c r="C7" s="87"/>
      <c r="D7" s="37"/>
      <c r="E7" s="37"/>
      <c r="F7" s="37"/>
      <c r="G7" s="37"/>
    </row>
    <row r="8" spans="1:8" ht="15" x14ac:dyDescent="0.25">
      <c r="A8" s="10" t="s">
        <v>35</v>
      </c>
      <c r="B8" s="56" t="s">
        <v>36</v>
      </c>
      <c r="C8" s="56" t="s">
        <v>37</v>
      </c>
      <c r="D8" s="24">
        <v>490870</v>
      </c>
      <c r="E8" s="25">
        <v>0</v>
      </c>
      <c r="F8" s="26">
        <v>0</v>
      </c>
      <c r="G8" s="27">
        <f>SUM(D8-E8-F8)</f>
        <v>490870</v>
      </c>
    </row>
    <row r="9" spans="1:8" ht="18.75" x14ac:dyDescent="0.3">
      <c r="A9" s="89" t="s">
        <v>38</v>
      </c>
      <c r="B9" s="89"/>
      <c r="C9" s="89"/>
      <c r="D9" s="59"/>
      <c r="E9" s="37"/>
      <c r="F9" s="37"/>
      <c r="G9" s="37"/>
    </row>
    <row r="10" spans="1:8" ht="15" x14ac:dyDescent="0.25">
      <c r="A10" s="10" t="s">
        <v>43</v>
      </c>
      <c r="B10" s="56" t="s">
        <v>40</v>
      </c>
      <c r="C10" s="56" t="s">
        <v>41</v>
      </c>
      <c r="D10" s="24">
        <f>SUM(D11:D12)</f>
        <v>1966500</v>
      </c>
      <c r="E10" s="24">
        <f t="shared" ref="E10:G10" si="0">SUM(E11:E12)</f>
        <v>0</v>
      </c>
      <c r="F10" s="24">
        <f t="shared" si="0"/>
        <v>0</v>
      </c>
      <c r="G10" s="24">
        <f t="shared" si="0"/>
        <v>1966500</v>
      </c>
    </row>
    <row r="11" spans="1:8" x14ac:dyDescent="0.2">
      <c r="A11" s="57"/>
      <c r="B11" s="57"/>
      <c r="C11" s="38" t="s">
        <v>88</v>
      </c>
      <c r="D11" s="33">
        <v>670000</v>
      </c>
      <c r="E11" s="34">
        <v>0</v>
      </c>
      <c r="F11" s="35">
        <v>0</v>
      </c>
      <c r="G11" s="34">
        <f>SUM(D11-E11-F11)</f>
        <v>670000</v>
      </c>
    </row>
    <row r="12" spans="1:8" ht="25.5" x14ac:dyDescent="0.2">
      <c r="A12" s="57"/>
      <c r="B12" s="57"/>
      <c r="C12" s="58" t="s">
        <v>89</v>
      </c>
      <c r="D12" s="33">
        <v>1296500</v>
      </c>
      <c r="E12" s="34">
        <v>0</v>
      </c>
      <c r="F12" s="35">
        <v>0</v>
      </c>
      <c r="G12" s="34">
        <f>SUM(D12-E12-F12)</f>
        <v>1296500</v>
      </c>
    </row>
    <row r="13" spans="1:8" ht="18.75" x14ac:dyDescent="0.3">
      <c r="A13" s="89" t="s">
        <v>47</v>
      </c>
      <c r="B13" s="89"/>
      <c r="C13" s="89"/>
      <c r="D13" s="59"/>
      <c r="E13" s="37"/>
      <c r="F13" s="37"/>
      <c r="G13" s="37"/>
    </row>
    <row r="14" spans="1:8" ht="15" x14ac:dyDescent="0.25">
      <c r="A14" s="10" t="s">
        <v>48</v>
      </c>
      <c r="B14" s="56" t="s">
        <v>49</v>
      </c>
      <c r="C14" s="11" t="s">
        <v>50</v>
      </c>
      <c r="D14" s="60">
        <f>D15+D19</f>
        <v>2625000</v>
      </c>
      <c r="E14" s="60">
        <f t="shared" ref="E14:G14" si="1">E15+E19</f>
        <v>0</v>
      </c>
      <c r="F14" s="60">
        <f t="shared" si="1"/>
        <v>0</v>
      </c>
      <c r="G14" s="60">
        <f t="shared" si="1"/>
        <v>2625000</v>
      </c>
    </row>
    <row r="15" spans="1:8" x14ac:dyDescent="0.2">
      <c r="A15" s="57"/>
      <c r="B15" s="57"/>
      <c r="C15" s="38" t="s">
        <v>90</v>
      </c>
      <c r="D15" s="39">
        <f>SUM(D16:D18)</f>
        <v>2250000</v>
      </c>
      <c r="E15" s="39">
        <f t="shared" ref="E15:G15" si="2">SUM(E16:E18)</f>
        <v>0</v>
      </c>
      <c r="F15" s="39">
        <f t="shared" si="2"/>
        <v>0</v>
      </c>
      <c r="G15" s="39">
        <f t="shared" si="2"/>
        <v>2250000</v>
      </c>
    </row>
    <row r="16" spans="1:8" x14ac:dyDescent="0.2">
      <c r="A16" s="57"/>
      <c r="B16" s="57"/>
      <c r="C16" s="36" t="s">
        <v>91</v>
      </c>
      <c r="D16" s="34">
        <v>750000</v>
      </c>
      <c r="E16" s="40">
        <v>0</v>
      </c>
      <c r="F16" s="35">
        <v>0</v>
      </c>
      <c r="G16" s="34">
        <f>SUM(D16-E16-F16)</f>
        <v>750000</v>
      </c>
    </row>
    <row r="17" spans="1:7" x14ac:dyDescent="0.2">
      <c r="A17" s="57"/>
      <c r="B17" s="57"/>
      <c r="C17" s="36" t="s">
        <v>92</v>
      </c>
      <c r="D17" s="34">
        <v>750000</v>
      </c>
      <c r="E17" s="40">
        <v>0</v>
      </c>
      <c r="F17" s="35">
        <v>0</v>
      </c>
      <c r="G17" s="34">
        <f>SUM(D17-E17-F17)</f>
        <v>750000</v>
      </c>
    </row>
    <row r="18" spans="1:7" x14ac:dyDescent="0.2">
      <c r="A18" s="57"/>
      <c r="B18" s="57"/>
      <c r="C18" s="36" t="s">
        <v>93</v>
      </c>
      <c r="D18" s="34">
        <v>750000</v>
      </c>
      <c r="E18" s="40">
        <v>0</v>
      </c>
      <c r="F18" s="35">
        <v>0</v>
      </c>
      <c r="G18" s="34">
        <f>SUM(D18-E18-F18)</f>
        <v>750000</v>
      </c>
    </row>
    <row r="19" spans="1:7" x14ac:dyDescent="0.2">
      <c r="A19" s="57"/>
      <c r="B19" s="57"/>
      <c r="C19" s="38" t="s">
        <v>94</v>
      </c>
      <c r="D19" s="39">
        <v>375000</v>
      </c>
      <c r="E19" s="40">
        <v>0</v>
      </c>
      <c r="F19" s="35">
        <v>0</v>
      </c>
      <c r="G19" s="34">
        <f>SUM(D19-E19-F19)</f>
        <v>375000</v>
      </c>
    </row>
    <row r="20" spans="1:7" ht="15" x14ac:dyDescent="0.25">
      <c r="A20" s="10" t="s">
        <v>43</v>
      </c>
      <c r="B20" s="56" t="s">
        <v>52</v>
      </c>
      <c r="C20" s="11" t="s">
        <v>53</v>
      </c>
      <c r="D20" s="60">
        <f>SUM(D21:D22)</f>
        <v>461535</v>
      </c>
      <c r="E20" s="60">
        <f t="shared" ref="E20" si="3">SUM(E21:E22)</f>
        <v>0</v>
      </c>
      <c r="F20" s="60">
        <f>SUM(F21:F22)</f>
        <v>0</v>
      </c>
      <c r="G20" s="60">
        <f>SUM(G21:G22)</f>
        <v>461535</v>
      </c>
    </row>
    <row r="21" spans="1:7" ht="25.5" x14ac:dyDescent="0.2">
      <c r="A21" s="57"/>
      <c r="B21" s="57"/>
      <c r="C21" s="58" t="s">
        <v>95</v>
      </c>
      <c r="D21" s="33">
        <v>300000</v>
      </c>
      <c r="E21" s="34">
        <v>0</v>
      </c>
      <c r="F21" s="35">
        <v>0</v>
      </c>
      <c r="G21" s="34">
        <f>SUM(D21-E21-F21)</f>
        <v>300000</v>
      </c>
    </row>
    <row r="22" spans="1:7" ht="25.5" x14ac:dyDescent="0.2">
      <c r="A22" s="57"/>
      <c r="B22" s="57"/>
      <c r="C22" s="58" t="s">
        <v>96</v>
      </c>
      <c r="D22" s="33">
        <v>161535</v>
      </c>
      <c r="E22" s="34">
        <v>0</v>
      </c>
      <c r="F22" s="35">
        <v>0</v>
      </c>
      <c r="G22" s="34">
        <f>SUM(D22-E22-F22)</f>
        <v>161535</v>
      </c>
    </row>
    <row r="23" spans="1:7" ht="15" x14ac:dyDescent="0.25">
      <c r="A23" s="10" t="s">
        <v>43</v>
      </c>
      <c r="B23" s="56" t="s">
        <v>55</v>
      </c>
      <c r="C23" s="12" t="s">
        <v>56</v>
      </c>
      <c r="D23" s="60">
        <f>D24+D29</f>
        <v>3561037.99</v>
      </c>
      <c r="E23" s="60">
        <f t="shared" ref="E23:F23" si="4">E24+E29</f>
        <v>0</v>
      </c>
      <c r="F23" s="60">
        <f t="shared" si="4"/>
        <v>0</v>
      </c>
      <c r="G23" s="60">
        <f>G24+G29</f>
        <v>3561037.99</v>
      </c>
    </row>
    <row r="24" spans="1:7" x14ac:dyDescent="0.2">
      <c r="A24" s="57"/>
      <c r="B24" s="57"/>
      <c r="C24" s="38" t="s">
        <v>97</v>
      </c>
      <c r="D24" s="39">
        <f>SUM(D25:D28)</f>
        <v>1885000</v>
      </c>
      <c r="E24" s="39">
        <f t="shared" ref="E24:G24" si="5">SUM(E25:E28)</f>
        <v>0</v>
      </c>
      <c r="F24" s="39">
        <f t="shared" si="5"/>
        <v>0</v>
      </c>
      <c r="G24" s="39">
        <f t="shared" si="5"/>
        <v>1885000</v>
      </c>
    </row>
    <row r="25" spans="1:7" x14ac:dyDescent="0.2">
      <c r="A25" s="57"/>
      <c r="B25" s="57"/>
      <c r="C25" s="36" t="s">
        <v>98</v>
      </c>
      <c r="D25" s="34">
        <v>471250</v>
      </c>
      <c r="E25" s="40">
        <v>0</v>
      </c>
      <c r="F25" s="40">
        <v>0</v>
      </c>
      <c r="G25" s="34">
        <f>SUM(D25-E25-F25)</f>
        <v>471250</v>
      </c>
    </row>
    <row r="26" spans="1:7" x14ac:dyDescent="0.2">
      <c r="A26" s="57"/>
      <c r="B26" s="57"/>
      <c r="C26" s="36" t="s">
        <v>99</v>
      </c>
      <c r="D26" s="34">
        <v>471250</v>
      </c>
      <c r="E26" s="40">
        <v>0</v>
      </c>
      <c r="F26" s="40">
        <v>0</v>
      </c>
      <c r="G26" s="34">
        <f>SUM(D26-E26-F26)</f>
        <v>471250</v>
      </c>
    </row>
    <row r="27" spans="1:7" x14ac:dyDescent="0.2">
      <c r="A27" s="57"/>
      <c r="B27" s="57"/>
      <c r="C27" s="36" t="s">
        <v>100</v>
      </c>
      <c r="D27" s="34">
        <v>471250</v>
      </c>
      <c r="E27" s="40">
        <v>0</v>
      </c>
      <c r="F27" s="40">
        <v>0</v>
      </c>
      <c r="G27" s="34">
        <f>SUM(D27-E27-F27)</f>
        <v>471250</v>
      </c>
    </row>
    <row r="28" spans="1:7" x14ac:dyDescent="0.2">
      <c r="A28" s="57"/>
      <c r="B28" s="57"/>
      <c r="C28" s="36" t="s">
        <v>101</v>
      </c>
      <c r="D28" s="34">
        <v>471250</v>
      </c>
      <c r="E28" s="40">
        <v>0</v>
      </c>
      <c r="F28" s="40">
        <v>0</v>
      </c>
      <c r="G28" s="34">
        <f>SUM(D28-E28-F28)</f>
        <v>471250</v>
      </c>
    </row>
    <row r="29" spans="1:7" x14ac:dyDescent="0.2">
      <c r="A29" s="57"/>
      <c r="B29" s="57"/>
      <c r="C29" s="38" t="s">
        <v>102</v>
      </c>
      <c r="D29" s="39">
        <f>SUM(D30:D40)</f>
        <v>1676037.9900000002</v>
      </c>
      <c r="E29" s="39">
        <f t="shared" ref="E29:G29" si="6">SUM(E30:E40)</f>
        <v>0</v>
      </c>
      <c r="F29" s="39">
        <f t="shared" si="6"/>
        <v>0</v>
      </c>
      <c r="G29" s="39">
        <f t="shared" si="6"/>
        <v>1676037.9900000002</v>
      </c>
    </row>
    <row r="30" spans="1:7" x14ac:dyDescent="0.2">
      <c r="A30" s="57"/>
      <c r="B30" s="57"/>
      <c r="C30" s="36" t="s">
        <v>103</v>
      </c>
      <c r="D30" s="39">
        <v>152367.09</v>
      </c>
      <c r="E30" s="40">
        <v>0</v>
      </c>
      <c r="F30" s="40">
        <v>0</v>
      </c>
      <c r="G30" s="34">
        <f t="shared" ref="G30:G40" si="7">SUM(D30-E30-F30)</f>
        <v>152367.09</v>
      </c>
    </row>
    <row r="31" spans="1:7" x14ac:dyDescent="0.2">
      <c r="A31" s="57"/>
      <c r="B31" s="57"/>
      <c r="C31" s="36" t="s">
        <v>104</v>
      </c>
      <c r="D31" s="39">
        <v>152367.09</v>
      </c>
      <c r="E31" s="40">
        <v>0</v>
      </c>
      <c r="F31" s="40">
        <v>0</v>
      </c>
      <c r="G31" s="34">
        <f t="shared" si="7"/>
        <v>152367.09</v>
      </c>
    </row>
    <row r="32" spans="1:7" x14ac:dyDescent="0.2">
      <c r="A32" s="57"/>
      <c r="B32" s="57"/>
      <c r="C32" s="36" t="s">
        <v>105</v>
      </c>
      <c r="D32" s="39">
        <v>152367.09</v>
      </c>
      <c r="E32" s="40">
        <v>0</v>
      </c>
      <c r="F32" s="40">
        <v>0</v>
      </c>
      <c r="G32" s="34">
        <f t="shared" si="7"/>
        <v>152367.09</v>
      </c>
    </row>
    <row r="33" spans="1:7" x14ac:dyDescent="0.2">
      <c r="A33" s="57"/>
      <c r="B33" s="57"/>
      <c r="C33" s="36" t="s">
        <v>106</v>
      </c>
      <c r="D33" s="39">
        <v>152367.09</v>
      </c>
      <c r="E33" s="40">
        <v>0</v>
      </c>
      <c r="F33" s="40">
        <v>0</v>
      </c>
      <c r="G33" s="34">
        <f t="shared" si="7"/>
        <v>152367.09</v>
      </c>
    </row>
    <row r="34" spans="1:7" x14ac:dyDescent="0.2">
      <c r="A34" s="57"/>
      <c r="B34" s="57"/>
      <c r="C34" s="36" t="s">
        <v>91</v>
      </c>
      <c r="D34" s="39">
        <v>152367.09</v>
      </c>
      <c r="E34" s="40">
        <v>0</v>
      </c>
      <c r="F34" s="40">
        <v>0</v>
      </c>
      <c r="G34" s="34">
        <f t="shared" si="7"/>
        <v>152367.09</v>
      </c>
    </row>
    <row r="35" spans="1:7" x14ac:dyDescent="0.2">
      <c r="A35" s="57"/>
      <c r="B35" s="57"/>
      <c r="C35" s="36" t="s">
        <v>93</v>
      </c>
      <c r="D35" s="39">
        <v>152367.09</v>
      </c>
      <c r="E35" s="40">
        <v>0</v>
      </c>
      <c r="F35" s="40">
        <v>0</v>
      </c>
      <c r="G35" s="34">
        <f t="shared" si="7"/>
        <v>152367.09</v>
      </c>
    </row>
    <row r="36" spans="1:7" x14ac:dyDescent="0.2">
      <c r="A36" s="57"/>
      <c r="B36" s="57"/>
      <c r="C36" s="36" t="s">
        <v>107</v>
      </c>
      <c r="D36" s="39">
        <v>152367.09</v>
      </c>
      <c r="E36" s="40">
        <v>0</v>
      </c>
      <c r="F36" s="40">
        <v>0</v>
      </c>
      <c r="G36" s="34">
        <f t="shared" si="7"/>
        <v>152367.09</v>
      </c>
    </row>
    <row r="37" spans="1:7" x14ac:dyDescent="0.2">
      <c r="A37" s="57"/>
      <c r="B37" s="57"/>
      <c r="C37" s="36" t="s">
        <v>108</v>
      </c>
      <c r="D37" s="39">
        <v>152367.09</v>
      </c>
      <c r="E37" s="40">
        <v>0</v>
      </c>
      <c r="F37" s="40">
        <v>0</v>
      </c>
      <c r="G37" s="34">
        <f t="shared" si="7"/>
        <v>152367.09</v>
      </c>
    </row>
    <row r="38" spans="1:7" x14ac:dyDescent="0.2">
      <c r="A38" s="57"/>
      <c r="B38" s="57"/>
      <c r="C38" s="36" t="s">
        <v>109</v>
      </c>
      <c r="D38" s="39">
        <v>152367.09</v>
      </c>
      <c r="E38" s="40">
        <v>0</v>
      </c>
      <c r="F38" s="40">
        <v>0</v>
      </c>
      <c r="G38" s="34">
        <f t="shared" si="7"/>
        <v>152367.09</v>
      </c>
    </row>
    <row r="39" spans="1:7" x14ac:dyDescent="0.2">
      <c r="A39" s="57"/>
      <c r="B39" s="57"/>
      <c r="C39" s="36" t="s">
        <v>110</v>
      </c>
      <c r="D39" s="39">
        <v>152367.09</v>
      </c>
      <c r="E39" s="40">
        <v>0</v>
      </c>
      <c r="F39" s="40">
        <v>0</v>
      </c>
      <c r="G39" s="34">
        <f t="shared" si="7"/>
        <v>152367.09</v>
      </c>
    </row>
    <row r="40" spans="1:7" x14ac:dyDescent="0.2">
      <c r="A40" s="57"/>
      <c r="B40" s="57"/>
      <c r="C40" s="36" t="s">
        <v>111</v>
      </c>
      <c r="D40" s="39">
        <v>152367.09</v>
      </c>
      <c r="E40" s="40">
        <v>0</v>
      </c>
      <c r="F40" s="40">
        <v>0</v>
      </c>
      <c r="G40" s="34">
        <f t="shared" si="7"/>
        <v>152367.09</v>
      </c>
    </row>
    <row r="41" spans="1:7" ht="15" x14ac:dyDescent="0.25">
      <c r="A41" s="10" t="s">
        <v>60</v>
      </c>
      <c r="B41" s="56" t="s">
        <v>61</v>
      </c>
      <c r="C41" s="11" t="s">
        <v>62</v>
      </c>
      <c r="D41" s="60">
        <f>D42</f>
        <v>170000</v>
      </c>
      <c r="E41" s="60">
        <f t="shared" ref="E41:G41" si="8">E42</f>
        <v>0</v>
      </c>
      <c r="F41" s="60">
        <f t="shared" si="8"/>
        <v>0</v>
      </c>
      <c r="G41" s="60">
        <f t="shared" si="8"/>
        <v>170000</v>
      </c>
    </row>
    <row r="42" spans="1:7" x14ac:dyDescent="0.2">
      <c r="A42" s="57"/>
      <c r="B42" s="57"/>
      <c r="C42" s="38" t="s">
        <v>112</v>
      </c>
      <c r="D42" s="39">
        <v>170000</v>
      </c>
      <c r="E42" s="39">
        <v>0</v>
      </c>
      <c r="F42" s="39">
        <v>0</v>
      </c>
      <c r="G42" s="39">
        <f>SUM(D42-E42-F42)</f>
        <v>170000</v>
      </c>
    </row>
    <row r="43" spans="1:7" ht="15" x14ac:dyDescent="0.25">
      <c r="A43" s="10" t="s">
        <v>113</v>
      </c>
      <c r="B43" s="56" t="s">
        <v>114</v>
      </c>
      <c r="C43" s="11" t="s">
        <v>115</v>
      </c>
      <c r="D43" s="60">
        <f>D44</f>
        <v>594759</v>
      </c>
      <c r="E43" s="60">
        <f t="shared" ref="E43:G43" si="9">E44</f>
        <v>0</v>
      </c>
      <c r="F43" s="60">
        <f t="shared" si="9"/>
        <v>0</v>
      </c>
      <c r="G43" s="60">
        <f t="shared" si="9"/>
        <v>594759</v>
      </c>
    </row>
    <row r="44" spans="1:7" ht="25.5" x14ac:dyDescent="0.2">
      <c r="A44" s="57"/>
      <c r="B44" s="57"/>
      <c r="C44" s="58" t="s">
        <v>116</v>
      </c>
      <c r="D44" s="39">
        <v>594759</v>
      </c>
      <c r="E44" s="41">
        <v>0</v>
      </c>
      <c r="F44" s="42">
        <v>0</v>
      </c>
      <c r="G44" s="43">
        <f>SUM(D44-E44-F44)</f>
        <v>594759</v>
      </c>
    </row>
    <row r="45" spans="1:7" ht="15" x14ac:dyDescent="0.25">
      <c r="A45" s="10" t="s">
        <v>43</v>
      </c>
      <c r="B45" s="56" t="s">
        <v>117</v>
      </c>
      <c r="C45" s="11" t="s">
        <v>118</v>
      </c>
      <c r="D45" s="60">
        <f>D46</f>
        <v>1800000</v>
      </c>
      <c r="E45" s="60">
        <f t="shared" ref="E45:F45" si="10">E46</f>
        <v>0</v>
      </c>
      <c r="F45" s="60">
        <f t="shared" si="10"/>
        <v>0</v>
      </c>
      <c r="G45" s="60">
        <f>G46</f>
        <v>1800000</v>
      </c>
    </row>
    <row r="46" spans="1:7" ht="25.5" x14ac:dyDescent="0.2">
      <c r="A46" s="57"/>
      <c r="B46" s="57"/>
      <c r="C46" s="58" t="s">
        <v>119</v>
      </c>
      <c r="D46" s="33">
        <f>SUM(D47:D49)</f>
        <v>1800000</v>
      </c>
      <c r="E46" s="33">
        <f t="shared" ref="E46:G46" si="11">SUM(E47:E49)</f>
        <v>0</v>
      </c>
      <c r="F46" s="33">
        <f t="shared" si="11"/>
        <v>0</v>
      </c>
      <c r="G46" s="33">
        <f t="shared" si="11"/>
        <v>1800000</v>
      </c>
    </row>
    <row r="47" spans="1:7" x14ac:dyDescent="0.2">
      <c r="A47" s="57"/>
      <c r="B47" s="57"/>
      <c r="C47" s="38" t="s">
        <v>93</v>
      </c>
      <c r="D47" s="33">
        <v>600000</v>
      </c>
      <c r="E47" s="34">
        <v>0</v>
      </c>
      <c r="F47" s="35">
        <v>0</v>
      </c>
      <c r="G47" s="34">
        <f>SUM(D47-E47-F47)</f>
        <v>600000</v>
      </c>
    </row>
    <row r="48" spans="1:7" x14ac:dyDescent="0.2">
      <c r="A48" s="57"/>
      <c r="B48" s="57"/>
      <c r="C48" s="38" t="s">
        <v>105</v>
      </c>
      <c r="D48" s="33">
        <v>600000</v>
      </c>
      <c r="E48" s="34">
        <v>0</v>
      </c>
      <c r="F48" s="35">
        <v>0</v>
      </c>
      <c r="G48" s="34">
        <f>SUM(D48-E48-F48)</f>
        <v>600000</v>
      </c>
    </row>
    <row r="49" spans="1:9" x14ac:dyDescent="0.2">
      <c r="A49" s="57"/>
      <c r="B49" s="57"/>
      <c r="C49" s="38" t="s">
        <v>120</v>
      </c>
      <c r="D49" s="33">
        <v>600000</v>
      </c>
      <c r="E49" s="34"/>
      <c r="F49" s="35">
        <v>0</v>
      </c>
      <c r="G49" s="34">
        <f>SUM(D49-E49-F49)</f>
        <v>600000</v>
      </c>
    </row>
    <row r="50" spans="1:9" ht="15" x14ac:dyDescent="0.25">
      <c r="A50" s="10" t="s">
        <v>43</v>
      </c>
      <c r="B50" s="56" t="s">
        <v>121</v>
      </c>
      <c r="C50" s="11" t="s">
        <v>122</v>
      </c>
      <c r="D50" s="60">
        <f>D51</f>
        <v>1304000</v>
      </c>
      <c r="E50" s="60">
        <f t="shared" ref="E50:G50" si="12">E51</f>
        <v>0</v>
      </c>
      <c r="F50" s="60">
        <f t="shared" si="12"/>
        <v>0</v>
      </c>
      <c r="G50" s="60">
        <f t="shared" si="12"/>
        <v>1304000</v>
      </c>
    </row>
    <row r="51" spans="1:9" x14ac:dyDescent="0.2">
      <c r="A51" s="57"/>
      <c r="B51" s="57"/>
      <c r="C51" s="38" t="s">
        <v>123</v>
      </c>
      <c r="D51" s="33">
        <f>SUM(D52:D53)</f>
        <v>1304000</v>
      </c>
      <c r="E51" s="33">
        <f t="shared" ref="E51:G51" si="13">SUM(E52:E53)</f>
        <v>0</v>
      </c>
      <c r="F51" s="33">
        <f t="shared" si="13"/>
        <v>0</v>
      </c>
      <c r="G51" s="33">
        <f t="shared" si="13"/>
        <v>1304000</v>
      </c>
    </row>
    <row r="52" spans="1:9" x14ac:dyDescent="0.2">
      <c r="A52" s="57"/>
      <c r="B52" s="57"/>
      <c r="C52" s="36" t="s">
        <v>120</v>
      </c>
      <c r="D52" s="33">
        <v>652000</v>
      </c>
      <c r="E52" s="41">
        <v>0</v>
      </c>
      <c r="F52" s="42">
        <v>0</v>
      </c>
      <c r="G52" s="43">
        <f>SUM(D52-E52-F52)</f>
        <v>652000</v>
      </c>
    </row>
    <row r="53" spans="1:9" x14ac:dyDescent="0.2">
      <c r="A53" s="57"/>
      <c r="B53" s="57"/>
      <c r="C53" s="36" t="s">
        <v>105</v>
      </c>
      <c r="D53" s="33">
        <v>652000</v>
      </c>
      <c r="E53" s="41">
        <v>0</v>
      </c>
      <c r="F53" s="42">
        <v>0</v>
      </c>
      <c r="G53" s="43">
        <f>SUM(D53-E53-F53)</f>
        <v>652000</v>
      </c>
    </row>
    <row r="54" spans="1:9" ht="15" x14ac:dyDescent="0.25">
      <c r="A54" s="10" t="s">
        <v>43</v>
      </c>
      <c r="B54" s="56" t="s">
        <v>64</v>
      </c>
      <c r="C54" s="11" t="s">
        <v>65</v>
      </c>
      <c r="D54" s="60">
        <f>D55+D58</f>
        <v>1867420</v>
      </c>
      <c r="E54" s="60">
        <f t="shared" ref="E54:G54" si="14">E55+E58</f>
        <v>0</v>
      </c>
      <c r="F54" s="60">
        <f t="shared" si="14"/>
        <v>0</v>
      </c>
      <c r="G54" s="60">
        <f t="shared" si="14"/>
        <v>1867420</v>
      </c>
    </row>
    <row r="55" spans="1:9" x14ac:dyDescent="0.2">
      <c r="A55" s="57"/>
      <c r="B55" s="57"/>
      <c r="C55" s="38" t="s">
        <v>124</v>
      </c>
      <c r="D55" s="33">
        <f>SUM(D56:D57)</f>
        <v>717420</v>
      </c>
      <c r="E55" s="41">
        <v>0</v>
      </c>
      <c r="F55" s="42">
        <v>0</v>
      </c>
      <c r="G55" s="43">
        <f xml:space="preserve"> SUM(G56:G57)</f>
        <v>717420</v>
      </c>
    </row>
    <row r="56" spans="1:9" x14ac:dyDescent="0.2">
      <c r="A56" s="57"/>
      <c r="B56" s="57"/>
      <c r="C56" s="38" t="s">
        <v>125</v>
      </c>
      <c r="D56" s="33">
        <v>358710</v>
      </c>
      <c r="E56" s="41">
        <v>0</v>
      </c>
      <c r="F56" s="42">
        <v>0</v>
      </c>
      <c r="G56" s="43">
        <f>SUM(D56-E56-F56)</f>
        <v>358710</v>
      </c>
    </row>
    <row r="57" spans="1:9" x14ac:dyDescent="0.2">
      <c r="A57" s="57"/>
      <c r="B57" s="57"/>
      <c r="C57" s="38" t="s">
        <v>104</v>
      </c>
      <c r="D57" s="33">
        <v>358710</v>
      </c>
      <c r="E57" s="41">
        <v>0</v>
      </c>
      <c r="F57" s="42">
        <v>0</v>
      </c>
      <c r="G57" s="43">
        <f>SUM(D57-E57-F57)</f>
        <v>358710</v>
      </c>
    </row>
    <row r="58" spans="1:9" x14ac:dyDescent="0.2">
      <c r="A58" s="57"/>
      <c r="B58" s="57"/>
      <c r="C58" s="38" t="s">
        <v>126</v>
      </c>
      <c r="D58" s="39">
        <f>SUM(D59:D60)</f>
        <v>1150000</v>
      </c>
      <c r="E58" s="39">
        <f t="shared" ref="E58:G58" si="15">SUM(E59:E60)</f>
        <v>0</v>
      </c>
      <c r="F58" s="39">
        <f t="shared" si="15"/>
        <v>0</v>
      </c>
      <c r="G58" s="39">
        <f t="shared" si="15"/>
        <v>1150000</v>
      </c>
    </row>
    <row r="59" spans="1:9" x14ac:dyDescent="0.2">
      <c r="A59" s="57"/>
      <c r="B59" s="57"/>
      <c r="C59" s="36" t="s">
        <v>127</v>
      </c>
      <c r="D59" s="34">
        <v>750000</v>
      </c>
      <c r="E59" s="41">
        <v>0</v>
      </c>
      <c r="F59" s="42">
        <v>0</v>
      </c>
      <c r="G59" s="43">
        <f>SUM(D59-E59-F59)</f>
        <v>750000</v>
      </c>
    </row>
    <row r="60" spans="1:9" x14ac:dyDescent="0.2">
      <c r="A60" s="57"/>
      <c r="B60" s="57"/>
      <c r="C60" s="36" t="s">
        <v>128</v>
      </c>
      <c r="D60" s="34">
        <v>400000</v>
      </c>
      <c r="E60" s="41">
        <v>0</v>
      </c>
      <c r="F60" s="42">
        <v>0</v>
      </c>
      <c r="G60" s="43">
        <f>SUM(D60-E60-F60)</f>
        <v>400000</v>
      </c>
    </row>
    <row r="61" spans="1:9" ht="15" x14ac:dyDescent="0.25">
      <c r="A61" s="10" t="s">
        <v>70</v>
      </c>
      <c r="B61" s="56" t="s">
        <v>71</v>
      </c>
      <c r="C61" s="11" t="s">
        <v>72</v>
      </c>
      <c r="D61" s="60">
        <f>SUM(D62:D63)</f>
        <v>3044554.0040000007</v>
      </c>
      <c r="E61" s="60">
        <f>SUM(E62:E63)</f>
        <v>0</v>
      </c>
      <c r="F61" s="60">
        <f>SUM(F62:F63)</f>
        <v>0</v>
      </c>
      <c r="G61" s="60">
        <f>SUM(G62:G63)</f>
        <v>3044554.0040000007</v>
      </c>
    </row>
    <row r="62" spans="1:9" x14ac:dyDescent="0.2">
      <c r="A62" s="57"/>
      <c r="B62" s="57"/>
      <c r="C62" s="38" t="s">
        <v>129</v>
      </c>
      <c r="D62" s="39">
        <v>1089142</v>
      </c>
      <c r="E62" s="41">
        <v>0</v>
      </c>
      <c r="F62" s="42">
        <v>0</v>
      </c>
      <c r="G62" s="43">
        <f>SUM(D62-E62-F62)</f>
        <v>1089142</v>
      </c>
    </row>
    <row r="63" spans="1:9" x14ac:dyDescent="0.2">
      <c r="A63" s="57"/>
      <c r="B63" s="57"/>
      <c r="C63" s="38" t="s">
        <v>130</v>
      </c>
      <c r="D63" s="39">
        <f>SUM(D64:D77)</f>
        <v>1955412.0040000004</v>
      </c>
      <c r="E63" s="39">
        <f>SUM(E64:E77)</f>
        <v>0</v>
      </c>
      <c r="F63" s="39">
        <f>SUM(F64:F77)</f>
        <v>0</v>
      </c>
      <c r="G63" s="39">
        <f>SUM(G64:G77)</f>
        <v>1955412.0040000004</v>
      </c>
      <c r="I63" s="61"/>
    </row>
    <row r="64" spans="1:9" x14ac:dyDescent="0.2">
      <c r="A64" s="57"/>
      <c r="B64" s="57"/>
      <c r="C64" s="36" t="s">
        <v>131</v>
      </c>
      <c r="D64" s="34">
        <v>139672.28599999999</v>
      </c>
      <c r="E64" s="41">
        <v>0</v>
      </c>
      <c r="F64" s="42">
        <v>0</v>
      </c>
      <c r="G64" s="43">
        <f t="shared" ref="G64:G77" si="16">SUM(D64-E64-F64)</f>
        <v>139672.28599999999</v>
      </c>
    </row>
    <row r="65" spans="1:7" x14ac:dyDescent="0.2">
      <c r="A65" s="57"/>
      <c r="B65" s="57"/>
      <c r="C65" s="36" t="s">
        <v>132</v>
      </c>
      <c r="D65" s="34">
        <v>139672.28599999999</v>
      </c>
      <c r="E65" s="41">
        <v>0</v>
      </c>
      <c r="F65" s="41">
        <v>0</v>
      </c>
      <c r="G65" s="43">
        <f t="shared" si="16"/>
        <v>139672.28599999999</v>
      </c>
    </row>
    <row r="66" spans="1:7" x14ac:dyDescent="0.2">
      <c r="A66" s="57"/>
      <c r="B66" s="57"/>
      <c r="C66" s="36" t="s">
        <v>133</v>
      </c>
      <c r="D66" s="34">
        <v>139672.28599999999</v>
      </c>
      <c r="E66" s="41">
        <v>0</v>
      </c>
      <c r="F66" s="41">
        <v>0</v>
      </c>
      <c r="G66" s="43">
        <f t="shared" si="16"/>
        <v>139672.28599999999</v>
      </c>
    </row>
    <row r="67" spans="1:7" x14ac:dyDescent="0.2">
      <c r="A67" s="57"/>
      <c r="B67" s="57"/>
      <c r="C67" s="36" t="s">
        <v>134</v>
      </c>
      <c r="D67" s="34">
        <v>139672.28599999999</v>
      </c>
      <c r="E67" s="41">
        <v>0</v>
      </c>
      <c r="F67" s="41">
        <v>0</v>
      </c>
      <c r="G67" s="43">
        <f t="shared" si="16"/>
        <v>139672.28599999999</v>
      </c>
    </row>
    <row r="68" spans="1:7" x14ac:dyDescent="0.2">
      <c r="A68" s="57"/>
      <c r="B68" s="57"/>
      <c r="C68" s="36" t="s">
        <v>135</v>
      </c>
      <c r="D68" s="34">
        <v>139672.28599999999</v>
      </c>
      <c r="E68" s="41">
        <v>0</v>
      </c>
      <c r="F68" s="41">
        <v>0</v>
      </c>
      <c r="G68" s="43">
        <f t="shared" si="16"/>
        <v>139672.28599999999</v>
      </c>
    </row>
    <row r="69" spans="1:7" x14ac:dyDescent="0.2">
      <c r="A69" s="57"/>
      <c r="B69" s="57"/>
      <c r="C69" s="36" t="s">
        <v>136</v>
      </c>
      <c r="D69" s="34">
        <v>139672.28599999999</v>
      </c>
      <c r="E69" s="41">
        <v>0</v>
      </c>
      <c r="F69" s="41">
        <v>0</v>
      </c>
      <c r="G69" s="43">
        <f t="shared" si="16"/>
        <v>139672.28599999999</v>
      </c>
    </row>
    <row r="70" spans="1:7" x14ac:dyDescent="0.2">
      <c r="A70" s="57"/>
      <c r="B70" s="57"/>
      <c r="C70" s="36" t="s">
        <v>137</v>
      </c>
      <c r="D70" s="34">
        <v>139672.28599999999</v>
      </c>
      <c r="E70" s="41">
        <v>0</v>
      </c>
      <c r="F70" s="41">
        <v>0</v>
      </c>
      <c r="G70" s="43">
        <f t="shared" si="16"/>
        <v>139672.28599999999</v>
      </c>
    </row>
    <row r="71" spans="1:7" x14ac:dyDescent="0.2">
      <c r="A71" s="57"/>
      <c r="B71" s="57"/>
      <c r="C71" s="36" t="s">
        <v>138</v>
      </c>
      <c r="D71" s="34">
        <v>139672.28599999999</v>
      </c>
      <c r="E71" s="41">
        <v>0</v>
      </c>
      <c r="F71" s="41">
        <v>0</v>
      </c>
      <c r="G71" s="43">
        <f t="shared" si="16"/>
        <v>139672.28599999999</v>
      </c>
    </row>
    <row r="72" spans="1:7" x14ac:dyDescent="0.2">
      <c r="A72" s="57"/>
      <c r="B72" s="57"/>
      <c r="C72" s="36" t="s">
        <v>139</v>
      </c>
      <c r="D72" s="34">
        <v>139672.28599999999</v>
      </c>
      <c r="E72" s="41">
        <v>0</v>
      </c>
      <c r="F72" s="41">
        <v>0</v>
      </c>
      <c r="G72" s="43">
        <f t="shared" si="16"/>
        <v>139672.28599999999</v>
      </c>
    </row>
    <row r="73" spans="1:7" x14ac:dyDescent="0.2">
      <c r="A73" s="57"/>
      <c r="B73" s="57"/>
      <c r="C73" s="36" t="s">
        <v>140</v>
      </c>
      <c r="D73" s="34">
        <v>139672.28599999999</v>
      </c>
      <c r="E73" s="41">
        <v>0</v>
      </c>
      <c r="F73" s="41">
        <v>0</v>
      </c>
      <c r="G73" s="43">
        <f t="shared" si="16"/>
        <v>139672.28599999999</v>
      </c>
    </row>
    <row r="74" spans="1:7" x14ac:dyDescent="0.2">
      <c r="A74" s="57"/>
      <c r="B74" s="57"/>
      <c r="C74" s="36" t="s">
        <v>141</v>
      </c>
      <c r="D74" s="34">
        <v>139672.28599999999</v>
      </c>
      <c r="E74" s="41">
        <v>0</v>
      </c>
      <c r="F74" s="41">
        <v>0</v>
      </c>
      <c r="G74" s="43">
        <f t="shared" si="16"/>
        <v>139672.28599999999</v>
      </c>
    </row>
    <row r="75" spans="1:7" x14ac:dyDescent="0.2">
      <c r="A75" s="57"/>
      <c r="B75" s="57"/>
      <c r="C75" s="36" t="s">
        <v>142</v>
      </c>
      <c r="D75" s="34">
        <v>139672.28599999999</v>
      </c>
      <c r="E75" s="41">
        <v>0</v>
      </c>
      <c r="F75" s="41">
        <v>0</v>
      </c>
      <c r="G75" s="43">
        <f t="shared" si="16"/>
        <v>139672.28599999999</v>
      </c>
    </row>
    <row r="76" spans="1:7" x14ac:dyDescent="0.2">
      <c r="A76" s="57"/>
      <c r="B76" s="57"/>
      <c r="C76" s="36" t="s">
        <v>143</v>
      </c>
      <c r="D76" s="34">
        <v>139672.28599999999</v>
      </c>
      <c r="E76" s="41">
        <v>0</v>
      </c>
      <c r="F76" s="41">
        <v>0</v>
      </c>
      <c r="G76" s="43">
        <f t="shared" si="16"/>
        <v>139672.28599999999</v>
      </c>
    </row>
    <row r="77" spans="1:7" x14ac:dyDescent="0.2">
      <c r="A77" s="57"/>
      <c r="B77" s="57"/>
      <c r="C77" s="36" t="s">
        <v>144</v>
      </c>
      <c r="D77" s="34">
        <v>139672.28599999999</v>
      </c>
      <c r="E77" s="41">
        <v>0</v>
      </c>
      <c r="F77" s="41">
        <v>0</v>
      </c>
      <c r="G77" s="43">
        <f t="shared" si="16"/>
        <v>139672.28599999999</v>
      </c>
    </row>
    <row r="78" spans="1:7" ht="15" x14ac:dyDescent="0.25">
      <c r="A78" s="10" t="s">
        <v>43</v>
      </c>
      <c r="B78" s="56" t="s">
        <v>74</v>
      </c>
      <c r="C78" s="11" t="s">
        <v>75</v>
      </c>
      <c r="D78" s="60">
        <f t="shared" ref="D78:G78" si="17">SUM(D79:D79)</f>
        <v>640000</v>
      </c>
      <c r="E78" s="60">
        <f t="shared" si="17"/>
        <v>0</v>
      </c>
      <c r="F78" s="60">
        <f t="shared" si="17"/>
        <v>0</v>
      </c>
      <c r="G78" s="60">
        <f t="shared" si="17"/>
        <v>640000</v>
      </c>
    </row>
    <row r="79" spans="1:7" x14ac:dyDescent="0.2">
      <c r="A79" s="57"/>
      <c r="B79" s="57"/>
      <c r="C79" s="38" t="s">
        <v>145</v>
      </c>
      <c r="D79" s="39">
        <v>640000</v>
      </c>
      <c r="E79" s="39">
        <v>0</v>
      </c>
      <c r="F79" s="39">
        <v>0</v>
      </c>
      <c r="G79" s="39">
        <f>SUM(D79-E79-F79)</f>
        <v>640000</v>
      </c>
    </row>
    <row r="80" spans="1:7" ht="18.75" x14ac:dyDescent="0.3">
      <c r="A80" s="89" t="s">
        <v>146</v>
      </c>
      <c r="B80" s="89"/>
      <c r="C80" s="89"/>
      <c r="D80" s="59"/>
      <c r="E80" s="37"/>
      <c r="F80" s="37"/>
      <c r="G80" s="37"/>
    </row>
    <row r="81" spans="1:7" ht="15" x14ac:dyDescent="0.25">
      <c r="A81" s="10" t="s">
        <v>80</v>
      </c>
      <c r="B81" s="10" t="s">
        <v>147</v>
      </c>
      <c r="C81" s="12" t="s">
        <v>148</v>
      </c>
      <c r="D81" s="45">
        <f>SUM(D82:D83)</f>
        <v>1600000</v>
      </c>
      <c r="E81" s="46">
        <f t="shared" ref="E81:G81" si="18">SUM(E82:E83)</f>
        <v>0</v>
      </c>
      <c r="F81" s="46">
        <f t="shared" si="18"/>
        <v>0</v>
      </c>
      <c r="G81" s="46">
        <f t="shared" si="18"/>
        <v>1600000</v>
      </c>
    </row>
    <row r="82" spans="1:7" x14ac:dyDescent="0.2">
      <c r="A82" s="62"/>
      <c r="B82" s="62"/>
      <c r="C82" s="63" t="s">
        <v>149</v>
      </c>
      <c r="D82" s="33">
        <v>1100000</v>
      </c>
      <c r="E82" s="64">
        <v>0</v>
      </c>
      <c r="F82" s="65">
        <v>0</v>
      </c>
      <c r="G82" s="64">
        <f>SUM(D82-E82-F82)</f>
        <v>1100000</v>
      </c>
    </row>
    <row r="83" spans="1:7" ht="15" thickBot="1" x14ac:dyDescent="0.25">
      <c r="A83" s="66"/>
      <c r="B83" s="66"/>
      <c r="C83" s="67" t="s">
        <v>150</v>
      </c>
      <c r="D83" s="49">
        <v>500000</v>
      </c>
      <c r="E83" s="50">
        <v>0</v>
      </c>
      <c r="F83" s="51">
        <v>0</v>
      </c>
      <c r="G83" s="50">
        <f>SUM(D83-E83-F83)</f>
        <v>500000</v>
      </c>
    </row>
    <row r="84" spans="1:7" ht="16.5" thickTop="1" thickBot="1" x14ac:dyDescent="0.3">
      <c r="A84" s="47"/>
      <c r="B84" s="47"/>
      <c r="C84" s="53" t="s">
        <v>85</v>
      </c>
      <c r="D84" s="54">
        <f>SUM(D81+D78+D61+D54+D50+D45+D43+D41+D23+D20+D14+D10+D8)</f>
        <v>20125675.994000003</v>
      </c>
      <c r="E84" s="54">
        <f>SUM(E81+E78+E61+E54+E50+E45+E43+E41+E23+E20+E14+E10+E8)</f>
        <v>0</v>
      </c>
      <c r="F84" s="54">
        <f>SUM(F81+F78+F61+F54+F50+F45+F43+F41+F23+F20+F14+F10+F8)</f>
        <v>0</v>
      </c>
      <c r="G84" s="54">
        <f>SUM(G81+G78+G61+G54+G50+G45+G43+G41+G23+G20+G14+G10+G8)</f>
        <v>20125675.994000003</v>
      </c>
    </row>
    <row r="85" spans="1:7" ht="15" thickTop="1" x14ac:dyDescent="0.2"/>
  </sheetData>
  <mergeCells count="7">
    <mergeCell ref="A1:C1"/>
    <mergeCell ref="A3:C3"/>
    <mergeCell ref="A2:C2"/>
    <mergeCell ref="A80:C80"/>
    <mergeCell ref="A7:C7"/>
    <mergeCell ref="A9:C9"/>
    <mergeCell ref="A13:C13"/>
  </mergeCells>
  <pageMargins left="0.7" right="0.7" top="0.75" bottom="0.75" header="0.3" footer="0.3"/>
  <pageSetup scale="54" fitToHeight="0" orientation="landscape" r:id="rId1"/>
  <ignoredErrors>
    <ignoredError sqref="A81 A78 A61 A8 A14 A20 A23 A41 A43 A45 A50 A54" numberStoredAsText="1"/>
    <ignoredError sqref="G20 G29 G41 G43 G58 G61 G63 G7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0B128-CE9B-42CB-8259-BBCEBCC70739}">
  <sheetPr>
    <pageSetUpPr fitToPage="1"/>
  </sheetPr>
  <dimension ref="A1:H49"/>
  <sheetViews>
    <sheetView workbookViewId="0">
      <pane ySplit="5" topLeftCell="A6" activePane="bottomLeft" state="frozen"/>
      <selection activeCell="B22" sqref="B22"/>
      <selection pane="bottomLeft" activeCell="B22" sqref="B22"/>
    </sheetView>
  </sheetViews>
  <sheetFormatPr defaultRowHeight="14.25" x14ac:dyDescent="0.2"/>
  <cols>
    <col min="1" max="1" width="31.42578125" style="17" bestFit="1" customWidth="1"/>
    <col min="2" max="2" width="9.28515625" style="17" bestFit="1" customWidth="1"/>
    <col min="3" max="3" width="66.28515625"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8" ht="20.25" x14ac:dyDescent="0.3">
      <c r="A1" s="86" t="s">
        <v>151</v>
      </c>
      <c r="B1" s="86"/>
      <c r="C1" s="86"/>
      <c r="D1" s="16"/>
    </row>
    <row r="2" spans="1:8" ht="20.25" x14ac:dyDescent="0.3">
      <c r="A2" s="86" t="s">
        <v>152</v>
      </c>
      <c r="B2" s="86"/>
      <c r="C2" s="86"/>
      <c r="D2" s="18"/>
    </row>
    <row r="3" spans="1:8" ht="20.25" x14ac:dyDescent="0.3">
      <c r="A3" s="86" t="s">
        <v>31</v>
      </c>
      <c r="B3" s="86"/>
      <c r="C3" s="86"/>
      <c r="D3" s="19"/>
    </row>
    <row r="5" spans="1:8" ht="20.25" x14ac:dyDescent="0.3">
      <c r="A5" s="55" t="s">
        <v>4</v>
      </c>
      <c r="B5" s="55" t="s">
        <v>32</v>
      </c>
      <c r="C5" s="55" t="s">
        <v>12</v>
      </c>
      <c r="D5" s="55" t="s">
        <v>15</v>
      </c>
      <c r="E5" s="55" t="s">
        <v>18</v>
      </c>
      <c r="F5" s="55" t="s">
        <v>21</v>
      </c>
      <c r="G5" s="55" t="s">
        <v>33</v>
      </c>
      <c r="H5" s="21" t="s">
        <v>27</v>
      </c>
    </row>
    <row r="6" spans="1:8" ht="20.25" x14ac:dyDescent="0.3">
      <c r="A6" s="55"/>
      <c r="B6" s="55"/>
      <c r="C6" s="55"/>
      <c r="D6" s="55"/>
      <c r="E6" s="55"/>
      <c r="F6" s="55"/>
      <c r="G6" s="55"/>
      <c r="H6" s="21"/>
    </row>
    <row r="7" spans="1:8" ht="18.75" customHeight="1" x14ac:dyDescent="0.3">
      <c r="A7" s="87" t="s">
        <v>34</v>
      </c>
      <c r="B7" s="87"/>
      <c r="C7" s="87"/>
      <c r="D7" s="37"/>
      <c r="E7" s="37"/>
      <c r="F7" s="37"/>
      <c r="G7" s="37"/>
    </row>
    <row r="8" spans="1:8" ht="15" customHeight="1" x14ac:dyDescent="0.25">
      <c r="A8" s="44" t="s">
        <v>35</v>
      </c>
      <c r="B8" s="23" t="s">
        <v>36</v>
      </c>
      <c r="C8" s="23" t="s">
        <v>37</v>
      </c>
      <c r="D8" s="24">
        <v>285339</v>
      </c>
      <c r="E8" s="25">
        <v>0</v>
      </c>
      <c r="F8" s="26">
        <v>0</v>
      </c>
      <c r="G8" s="27">
        <f>SUM(D8-E8-F8)</f>
        <v>285339</v>
      </c>
    </row>
    <row r="9" spans="1:8" ht="18.75" x14ac:dyDescent="0.3">
      <c r="A9" s="88" t="s">
        <v>38</v>
      </c>
      <c r="B9" s="88"/>
      <c r="C9" s="88"/>
      <c r="D9" s="28"/>
      <c r="E9" s="28"/>
      <c r="F9" s="28"/>
      <c r="G9" s="28"/>
    </row>
    <row r="10" spans="1:8" ht="15" customHeight="1" x14ac:dyDescent="0.25">
      <c r="A10" s="29" t="s">
        <v>39</v>
      </c>
      <c r="B10" s="29" t="s">
        <v>40</v>
      </c>
      <c r="C10" s="29" t="s">
        <v>41</v>
      </c>
      <c r="D10" s="30">
        <f>D11</f>
        <v>2785680</v>
      </c>
      <c r="E10" s="31">
        <f t="shared" ref="E10:G10" si="0">E11</f>
        <v>0</v>
      </c>
      <c r="F10" s="31">
        <f t="shared" si="0"/>
        <v>0</v>
      </c>
      <c r="G10" s="31">
        <f t="shared" si="0"/>
        <v>2785680</v>
      </c>
    </row>
    <row r="11" spans="1:8" ht="25.5" x14ac:dyDescent="0.2">
      <c r="C11" s="32" t="s">
        <v>153</v>
      </c>
      <c r="D11" s="33">
        <v>2785680</v>
      </c>
      <c r="E11" s="34">
        <v>0</v>
      </c>
      <c r="F11" s="35">
        <v>0</v>
      </c>
      <c r="G11" s="34">
        <f>SUM(D11-E11-F11)</f>
        <v>2785680</v>
      </c>
    </row>
    <row r="12" spans="1:8" ht="15" x14ac:dyDescent="0.25">
      <c r="A12" s="44" t="s">
        <v>43</v>
      </c>
      <c r="B12" s="23" t="s">
        <v>40</v>
      </c>
      <c r="C12" s="23" t="s">
        <v>41</v>
      </c>
      <c r="D12" s="24">
        <f>SUM(D13:D14)</f>
        <v>2695750</v>
      </c>
      <c r="E12" s="24">
        <f t="shared" ref="E12:G12" si="1">SUM(E13:E14)</f>
        <v>0</v>
      </c>
      <c r="F12" s="24">
        <f t="shared" si="1"/>
        <v>0</v>
      </c>
      <c r="G12" s="24">
        <f t="shared" si="1"/>
        <v>2695750</v>
      </c>
    </row>
    <row r="13" spans="1:8" ht="15" x14ac:dyDescent="0.25">
      <c r="A13" s="76"/>
      <c r="C13" s="36" t="s">
        <v>154</v>
      </c>
      <c r="D13" s="33">
        <v>492750</v>
      </c>
      <c r="E13" s="34">
        <v>0</v>
      </c>
      <c r="F13" s="35">
        <v>0</v>
      </c>
      <c r="G13" s="34">
        <f>SUM(D13-E13-F13)</f>
        <v>492750</v>
      </c>
    </row>
    <row r="14" spans="1:8" ht="15" x14ac:dyDescent="0.25">
      <c r="A14" s="76"/>
      <c r="C14" s="36" t="s">
        <v>155</v>
      </c>
      <c r="D14" s="33">
        <v>2203000</v>
      </c>
      <c r="E14" s="34">
        <v>0</v>
      </c>
      <c r="F14" s="35">
        <v>0</v>
      </c>
      <c r="G14" s="34">
        <f>SUM(D14-E14-F14)</f>
        <v>2203000</v>
      </c>
    </row>
    <row r="15" spans="1:8" ht="25.5" x14ac:dyDescent="0.2">
      <c r="C15" s="58" t="s">
        <v>156</v>
      </c>
      <c r="D15" s="33">
        <v>1000000</v>
      </c>
      <c r="E15" s="34">
        <v>0</v>
      </c>
      <c r="F15" s="35">
        <v>0</v>
      </c>
      <c r="G15" s="34">
        <f>SUM(D15-E15-F15)</f>
        <v>1000000</v>
      </c>
    </row>
    <row r="16" spans="1:8" x14ac:dyDescent="0.2">
      <c r="C16" s="38" t="s">
        <v>157</v>
      </c>
      <c r="D16" s="33">
        <v>383000</v>
      </c>
      <c r="E16" s="34">
        <v>0</v>
      </c>
      <c r="F16" s="35">
        <v>0</v>
      </c>
      <c r="G16" s="34">
        <f>SUM(D16-E16-F16)</f>
        <v>383000</v>
      </c>
    </row>
    <row r="17" spans="1:7" x14ac:dyDescent="0.2">
      <c r="C17" s="38" t="s">
        <v>158</v>
      </c>
      <c r="D17" s="33">
        <v>820000</v>
      </c>
      <c r="E17" s="34">
        <v>0</v>
      </c>
      <c r="F17" s="35">
        <v>0</v>
      </c>
      <c r="G17" s="34">
        <f>SUM(D17-E17-F17)</f>
        <v>820000</v>
      </c>
    </row>
    <row r="18" spans="1:7" ht="18.75" x14ac:dyDescent="0.3">
      <c r="A18" s="87" t="s">
        <v>47</v>
      </c>
      <c r="B18" s="87"/>
      <c r="C18" s="87"/>
      <c r="D18" s="37"/>
      <c r="E18" s="37"/>
      <c r="F18" s="37"/>
      <c r="G18" s="37"/>
    </row>
    <row r="19" spans="1:7" ht="15" x14ac:dyDescent="0.25">
      <c r="A19" s="44" t="s">
        <v>48</v>
      </c>
      <c r="B19" s="23" t="s">
        <v>49</v>
      </c>
      <c r="C19" s="8" t="s">
        <v>50</v>
      </c>
      <c r="D19" s="25">
        <f>SUM(D20:D21)</f>
        <v>1500000</v>
      </c>
      <c r="E19" s="25">
        <f>SUM(E20:E21)</f>
        <v>0</v>
      </c>
      <c r="F19" s="25">
        <f t="shared" ref="F19:G19" si="2">SUM(F20:F21)</f>
        <v>0</v>
      </c>
      <c r="G19" s="25">
        <f t="shared" si="2"/>
        <v>1500000</v>
      </c>
    </row>
    <row r="20" spans="1:7" x14ac:dyDescent="0.2">
      <c r="C20" s="36" t="s">
        <v>159</v>
      </c>
      <c r="D20" s="34">
        <v>750000</v>
      </c>
      <c r="E20" s="40">
        <v>0</v>
      </c>
      <c r="F20" s="35">
        <v>0</v>
      </c>
      <c r="G20" s="34">
        <f>SUM(D20-E20-F20)</f>
        <v>750000</v>
      </c>
    </row>
    <row r="21" spans="1:7" x14ac:dyDescent="0.2">
      <c r="C21" s="36" t="s">
        <v>160</v>
      </c>
      <c r="D21" s="34">
        <f>SUM(D22:D24)</f>
        <v>750000</v>
      </c>
      <c r="E21" s="40">
        <v>0</v>
      </c>
      <c r="F21" s="35">
        <v>0</v>
      </c>
      <c r="G21" s="34">
        <f>SUM(G22:G24)</f>
        <v>750000</v>
      </c>
    </row>
    <row r="22" spans="1:7" x14ac:dyDescent="0.2">
      <c r="C22" s="36" t="s">
        <v>161</v>
      </c>
      <c r="D22" s="34">
        <v>250000</v>
      </c>
      <c r="E22" s="40">
        <v>0</v>
      </c>
      <c r="F22" s="35">
        <v>0</v>
      </c>
      <c r="G22" s="34">
        <f>SUM(D22-E22-F22)</f>
        <v>250000</v>
      </c>
    </row>
    <row r="23" spans="1:7" x14ac:dyDescent="0.2">
      <c r="C23" s="36" t="s">
        <v>162</v>
      </c>
      <c r="D23" s="34">
        <v>250000</v>
      </c>
      <c r="E23" s="40">
        <v>0</v>
      </c>
      <c r="F23" s="35">
        <v>0</v>
      </c>
      <c r="G23" s="34">
        <f>SUM(D23-E23-F23)</f>
        <v>250000</v>
      </c>
    </row>
    <row r="24" spans="1:7" x14ac:dyDescent="0.2">
      <c r="C24" s="36" t="s">
        <v>163</v>
      </c>
      <c r="D24" s="34">
        <v>250000</v>
      </c>
      <c r="E24" s="40">
        <v>0</v>
      </c>
      <c r="F24" s="35">
        <v>0</v>
      </c>
      <c r="G24" s="34">
        <f>SUM(D24-E24-F24)</f>
        <v>250000</v>
      </c>
    </row>
    <row r="25" spans="1:7" ht="15" x14ac:dyDescent="0.25">
      <c r="A25" s="44" t="s">
        <v>43</v>
      </c>
      <c r="B25" s="23" t="s">
        <v>52</v>
      </c>
      <c r="C25" s="8" t="s">
        <v>53</v>
      </c>
      <c r="D25" s="25">
        <f>D26</f>
        <v>30770</v>
      </c>
      <c r="E25" s="25">
        <f t="shared" ref="E25:G25" si="3">E26</f>
        <v>0</v>
      </c>
      <c r="F25" s="25">
        <f t="shared" si="3"/>
        <v>0</v>
      </c>
      <c r="G25" s="25">
        <f t="shared" si="3"/>
        <v>30770</v>
      </c>
    </row>
    <row r="26" spans="1:7" ht="25.5" x14ac:dyDescent="0.2">
      <c r="C26" s="32" t="s">
        <v>164</v>
      </c>
      <c r="D26" s="34">
        <v>30770</v>
      </c>
      <c r="E26" s="40">
        <v>0</v>
      </c>
      <c r="F26" s="35">
        <v>0</v>
      </c>
      <c r="G26" s="34">
        <f>SUM(D26-E26-F26)</f>
        <v>30770</v>
      </c>
    </row>
    <row r="27" spans="1:7" ht="15" x14ac:dyDescent="0.25">
      <c r="A27" s="44" t="s">
        <v>43</v>
      </c>
      <c r="B27" s="23" t="s">
        <v>55</v>
      </c>
      <c r="C27" s="9" t="s">
        <v>56</v>
      </c>
      <c r="D27" s="25">
        <f>D28</f>
        <v>2125162</v>
      </c>
      <c r="E27" s="25">
        <f t="shared" ref="E27:F27" si="4">E28</f>
        <v>0</v>
      </c>
      <c r="F27" s="25">
        <f t="shared" si="4"/>
        <v>0</v>
      </c>
      <c r="G27" s="25">
        <f>G28</f>
        <v>2125162</v>
      </c>
    </row>
    <row r="28" spans="1:7" x14ac:dyDescent="0.2">
      <c r="C28" s="36" t="s">
        <v>165</v>
      </c>
      <c r="D28" s="34">
        <f>SUM(D29:D32)</f>
        <v>2125162</v>
      </c>
      <c r="E28" s="34">
        <f t="shared" ref="E28:F28" si="5">SUM(E29:E32)</f>
        <v>0</v>
      </c>
      <c r="F28" s="34">
        <f t="shared" si="5"/>
        <v>0</v>
      </c>
      <c r="G28" s="34">
        <f>SUM(G29:G32)</f>
        <v>2125162</v>
      </c>
    </row>
    <row r="29" spans="1:7" x14ac:dyDescent="0.2">
      <c r="C29" s="36" t="s">
        <v>166</v>
      </c>
      <c r="D29" s="34">
        <v>575000</v>
      </c>
      <c r="E29" s="40">
        <v>0</v>
      </c>
      <c r="F29" s="40">
        <v>0</v>
      </c>
      <c r="G29" s="34">
        <f>SUM(D29-E29-F29)</f>
        <v>575000</v>
      </c>
    </row>
    <row r="30" spans="1:7" x14ac:dyDescent="0.2">
      <c r="C30" s="36" t="s">
        <v>167</v>
      </c>
      <c r="D30" s="34">
        <v>1150000</v>
      </c>
      <c r="E30" s="40">
        <v>0</v>
      </c>
      <c r="F30" s="40">
        <v>0</v>
      </c>
      <c r="G30" s="34">
        <f>SUM(D30-E30-F30)</f>
        <v>1150000</v>
      </c>
    </row>
    <row r="31" spans="1:7" x14ac:dyDescent="0.2">
      <c r="C31" s="36" t="s">
        <v>168</v>
      </c>
      <c r="D31" s="34">
        <v>200081</v>
      </c>
      <c r="E31" s="40">
        <v>0</v>
      </c>
      <c r="F31" s="40">
        <v>0</v>
      </c>
      <c r="G31" s="34">
        <f>SUM(D31-E31-F31)</f>
        <v>200081</v>
      </c>
    </row>
    <row r="32" spans="1:7" x14ac:dyDescent="0.2">
      <c r="C32" s="36" t="s">
        <v>169</v>
      </c>
      <c r="D32" s="34">
        <v>200081</v>
      </c>
      <c r="E32" s="40">
        <v>0</v>
      </c>
      <c r="F32" s="40">
        <v>0</v>
      </c>
      <c r="G32" s="34">
        <f>SUM(D32-E32-F32)</f>
        <v>200081</v>
      </c>
    </row>
    <row r="33" spans="1:7" ht="15" x14ac:dyDescent="0.25">
      <c r="A33" s="44" t="s">
        <v>43</v>
      </c>
      <c r="B33" s="23" t="s">
        <v>64</v>
      </c>
      <c r="C33" s="8" t="s">
        <v>65</v>
      </c>
      <c r="D33" s="25">
        <f>SUM(D34:D36)</f>
        <v>1503710</v>
      </c>
      <c r="E33" s="25">
        <f t="shared" ref="E33:G33" si="6">SUM(E34:E36)</f>
        <v>0</v>
      </c>
      <c r="F33" s="25">
        <f t="shared" si="6"/>
        <v>0</v>
      </c>
      <c r="G33" s="25">
        <f t="shared" si="6"/>
        <v>1503710</v>
      </c>
    </row>
    <row r="34" spans="1:7" x14ac:dyDescent="0.2">
      <c r="C34" s="36" t="s">
        <v>170</v>
      </c>
      <c r="D34" s="33">
        <v>500000</v>
      </c>
      <c r="E34" s="41">
        <v>0</v>
      </c>
      <c r="F34" s="42">
        <v>0</v>
      </c>
      <c r="G34" s="43">
        <f>SUM(D34-E34-F34)</f>
        <v>500000</v>
      </c>
    </row>
    <row r="35" spans="1:7" ht="25.5" x14ac:dyDescent="0.2">
      <c r="C35" s="32" t="s">
        <v>171</v>
      </c>
      <c r="D35" s="34">
        <v>645000</v>
      </c>
      <c r="E35" s="41">
        <v>0</v>
      </c>
      <c r="F35" s="42">
        <v>0</v>
      </c>
      <c r="G35" s="43">
        <f>SUM(D35-E35-F35)</f>
        <v>645000</v>
      </c>
    </row>
    <row r="36" spans="1:7" x14ac:dyDescent="0.2">
      <c r="C36" s="36" t="s">
        <v>172</v>
      </c>
      <c r="D36" s="34">
        <v>358710</v>
      </c>
      <c r="E36" s="41">
        <v>0</v>
      </c>
      <c r="F36" s="42">
        <v>0</v>
      </c>
      <c r="G36" s="43">
        <f>SUM(D36-E36-F36)</f>
        <v>358710</v>
      </c>
    </row>
    <row r="37" spans="1:7" ht="15" x14ac:dyDescent="0.25">
      <c r="A37" s="44" t="s">
        <v>70</v>
      </c>
      <c r="B37" s="23" t="s">
        <v>71</v>
      </c>
      <c r="C37" s="8" t="s">
        <v>72</v>
      </c>
      <c r="D37" s="25">
        <f>D38</f>
        <v>490632</v>
      </c>
      <c r="E37" s="25">
        <f t="shared" ref="E37:G37" si="7">E38</f>
        <v>0</v>
      </c>
      <c r="F37" s="25">
        <f t="shared" si="7"/>
        <v>0</v>
      </c>
      <c r="G37" s="25">
        <f t="shared" si="7"/>
        <v>490632</v>
      </c>
    </row>
    <row r="38" spans="1:7" x14ac:dyDescent="0.2">
      <c r="C38" s="68" t="s">
        <v>173</v>
      </c>
      <c r="D38" s="34">
        <f>SUM(D39:D41)</f>
        <v>490632</v>
      </c>
      <c r="E38" s="34">
        <f>SUM(E39:E41)</f>
        <v>0</v>
      </c>
      <c r="F38" s="34">
        <f t="shared" ref="F38" si="8">SUM(F39:F41)</f>
        <v>0</v>
      </c>
      <c r="G38" s="43">
        <f>SUM(G39:G41)</f>
        <v>490632</v>
      </c>
    </row>
    <row r="39" spans="1:7" x14ac:dyDescent="0.2">
      <c r="C39" s="68" t="s">
        <v>174</v>
      </c>
      <c r="D39" s="34">
        <v>163544</v>
      </c>
      <c r="E39" s="41">
        <v>0</v>
      </c>
      <c r="F39" s="42">
        <v>0</v>
      </c>
      <c r="G39" s="43">
        <f>SUM(D39-E39-F39)</f>
        <v>163544</v>
      </c>
    </row>
    <row r="40" spans="1:7" x14ac:dyDescent="0.2">
      <c r="C40" s="68" t="s">
        <v>175</v>
      </c>
      <c r="D40" s="34">
        <v>163544</v>
      </c>
      <c r="E40" s="41">
        <v>0</v>
      </c>
      <c r="F40" s="42">
        <v>0</v>
      </c>
      <c r="G40" s="43">
        <f>SUM(D40-E40-F40)</f>
        <v>163544</v>
      </c>
    </row>
    <row r="41" spans="1:7" x14ac:dyDescent="0.2">
      <c r="C41" s="68" t="s">
        <v>176</v>
      </c>
      <c r="D41" s="34">
        <v>163544</v>
      </c>
      <c r="E41" s="41">
        <v>0</v>
      </c>
      <c r="F41" s="42">
        <v>0</v>
      </c>
      <c r="G41" s="43">
        <f>SUM(D41-E41-F41)</f>
        <v>163544</v>
      </c>
    </row>
    <row r="42" spans="1:7" ht="15" x14ac:dyDescent="0.25">
      <c r="A42" s="44" t="s">
        <v>43</v>
      </c>
      <c r="B42" s="23" t="s">
        <v>74</v>
      </c>
      <c r="C42" s="8" t="s">
        <v>75</v>
      </c>
      <c r="D42" s="25">
        <f>D43</f>
        <v>281867</v>
      </c>
      <c r="E42" s="25">
        <f t="shared" ref="E42:G42" si="9">E43</f>
        <v>0</v>
      </c>
      <c r="F42" s="25">
        <f t="shared" si="9"/>
        <v>0</v>
      </c>
      <c r="G42" s="25">
        <f t="shared" si="9"/>
        <v>281867</v>
      </c>
    </row>
    <row r="43" spans="1:7" x14ac:dyDescent="0.2">
      <c r="C43" s="36" t="s">
        <v>177</v>
      </c>
      <c r="D43" s="34">
        <f>SUM(D44:D47)</f>
        <v>281867</v>
      </c>
      <c r="E43" s="34">
        <f t="shared" ref="E43:G43" si="10">SUM(E44:E47)</f>
        <v>0</v>
      </c>
      <c r="F43" s="34">
        <f t="shared" si="10"/>
        <v>0</v>
      </c>
      <c r="G43" s="34">
        <f t="shared" si="10"/>
        <v>281867</v>
      </c>
    </row>
    <row r="44" spans="1:7" x14ac:dyDescent="0.2">
      <c r="C44" s="36" t="s">
        <v>178</v>
      </c>
      <c r="D44" s="34">
        <v>70466.75</v>
      </c>
      <c r="E44" s="41">
        <v>0</v>
      </c>
      <c r="F44" s="41">
        <v>0</v>
      </c>
      <c r="G44" s="43">
        <f>SUM(D44-E44-F44)</f>
        <v>70466.75</v>
      </c>
    </row>
    <row r="45" spans="1:7" x14ac:dyDescent="0.2">
      <c r="C45" s="36" t="s">
        <v>162</v>
      </c>
      <c r="D45" s="34">
        <v>70466.75</v>
      </c>
      <c r="E45" s="41">
        <v>0</v>
      </c>
      <c r="F45" s="41">
        <v>0</v>
      </c>
      <c r="G45" s="43">
        <f>SUM(D45-E45-F45)</f>
        <v>70466.75</v>
      </c>
    </row>
    <row r="46" spans="1:7" x14ac:dyDescent="0.2">
      <c r="C46" s="36" t="s">
        <v>163</v>
      </c>
      <c r="D46" s="34">
        <v>70466.75</v>
      </c>
      <c r="E46" s="41">
        <v>0</v>
      </c>
      <c r="F46" s="41">
        <v>0</v>
      </c>
      <c r="G46" s="43">
        <f>SUM(D46-E46-F46)</f>
        <v>70466.75</v>
      </c>
    </row>
    <row r="47" spans="1:7" ht="15" thickBot="1" x14ac:dyDescent="0.25">
      <c r="A47" s="47"/>
      <c r="B47" s="47"/>
      <c r="C47" s="48" t="s">
        <v>161</v>
      </c>
      <c r="D47" s="50">
        <v>70466.75</v>
      </c>
      <c r="E47" s="79">
        <v>0</v>
      </c>
      <c r="F47" s="79">
        <v>0</v>
      </c>
      <c r="G47" s="80">
        <f>SUM(D47-E47-F47)</f>
        <v>70466.75</v>
      </c>
    </row>
    <row r="48" spans="1:7" ht="16.5" thickTop="1" thickBot="1" x14ac:dyDescent="0.3">
      <c r="A48" s="47"/>
      <c r="B48" s="47"/>
      <c r="C48" s="53" t="s">
        <v>85</v>
      </c>
      <c r="D48" s="54">
        <f>SUM(D42+D37+D33+D27+D25+D19+D12+D10+D8)</f>
        <v>11698910</v>
      </c>
      <c r="E48" s="54">
        <f>SUM(E42+E37+E33+E27+E25+E19+E12+E10+E8)</f>
        <v>0</v>
      </c>
      <c r="F48" s="54">
        <f>SUM(F42+F37+F33+F27+F25+F19+F12+F10+F8)</f>
        <v>0</v>
      </c>
      <c r="G48" s="54">
        <f>SUM(G42+G37+G33+G27+G25+G19+G12+G10+G8)</f>
        <v>11698910</v>
      </c>
    </row>
    <row r="49" ht="15" thickTop="1" x14ac:dyDescent="0.2"/>
  </sheetData>
  <mergeCells count="6">
    <mergeCell ref="A18:C18"/>
    <mergeCell ref="A2:C2"/>
    <mergeCell ref="A3:C3"/>
    <mergeCell ref="A1:C1"/>
    <mergeCell ref="A7:C7"/>
    <mergeCell ref="A9:C9"/>
  </mergeCells>
  <pageMargins left="0.7" right="0.7" top="0.75" bottom="0.75" header="0.3" footer="0.3"/>
  <pageSetup scale="55" fitToHeight="0" orientation="landscape" r:id="rId1"/>
  <ignoredErrors>
    <ignoredError sqref="A42 A37 A33 A27 A25 A19 A12 A10 A8" numberStoredAsText="1"/>
    <ignoredError sqref="G12 G21 G26 G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E4707-3344-4469-8DE6-6655031CEF1E}">
  <sheetPr>
    <pageSetUpPr fitToPage="1"/>
  </sheetPr>
  <dimension ref="A1:H54"/>
  <sheetViews>
    <sheetView workbookViewId="0">
      <pane ySplit="5" topLeftCell="A6" activePane="bottomLeft" state="frozen"/>
      <selection activeCell="B22" sqref="B22"/>
      <selection pane="bottomLeft" activeCell="A3" sqref="A3:C3"/>
    </sheetView>
  </sheetViews>
  <sheetFormatPr defaultRowHeight="14.25" x14ac:dyDescent="0.2"/>
  <cols>
    <col min="1" max="1" width="26.7109375" style="17" customWidth="1"/>
    <col min="2" max="2" width="11.28515625" style="17" customWidth="1"/>
    <col min="3" max="3" width="70.28515625"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8" ht="20.25" x14ac:dyDescent="0.3">
      <c r="A1" s="86" t="s">
        <v>179</v>
      </c>
      <c r="B1" s="86"/>
      <c r="C1" s="86"/>
      <c r="D1" s="16"/>
    </row>
    <row r="2" spans="1:8" ht="20.25" x14ac:dyDescent="0.3">
      <c r="A2" s="86" t="s">
        <v>180</v>
      </c>
      <c r="B2" s="86"/>
      <c r="C2" s="86"/>
      <c r="D2" s="18"/>
    </row>
    <row r="3" spans="1:8" ht="20.25" x14ac:dyDescent="0.3">
      <c r="A3" s="86" t="s">
        <v>31</v>
      </c>
      <c r="B3" s="86"/>
      <c r="C3" s="86"/>
      <c r="D3" s="19"/>
    </row>
    <row r="5" spans="1:8" ht="20.25" x14ac:dyDescent="0.3">
      <c r="A5" s="55" t="s">
        <v>4</v>
      </c>
      <c r="B5" s="55" t="s">
        <v>32</v>
      </c>
      <c r="C5" s="55" t="s">
        <v>12</v>
      </c>
      <c r="D5" s="55" t="s">
        <v>15</v>
      </c>
      <c r="E5" s="55" t="s">
        <v>18</v>
      </c>
      <c r="F5" s="55" t="s">
        <v>21</v>
      </c>
      <c r="G5" s="55" t="s">
        <v>33</v>
      </c>
      <c r="H5" s="21" t="s">
        <v>27</v>
      </c>
    </row>
    <row r="6" spans="1:8" ht="20.25" x14ac:dyDescent="0.3">
      <c r="A6" s="55"/>
      <c r="B6" s="55"/>
      <c r="C6" s="55"/>
      <c r="D6" s="55"/>
      <c r="E6" s="55"/>
      <c r="F6" s="55"/>
      <c r="G6" s="55"/>
      <c r="H6" s="21"/>
    </row>
    <row r="7" spans="1:8" ht="18.75" x14ac:dyDescent="0.3">
      <c r="A7" s="87" t="s">
        <v>34</v>
      </c>
      <c r="B7" s="87"/>
      <c r="C7" s="87"/>
      <c r="D7" s="37"/>
      <c r="E7" s="37"/>
      <c r="F7" s="37"/>
      <c r="G7" s="37"/>
    </row>
    <row r="8" spans="1:8" ht="15" x14ac:dyDescent="0.25">
      <c r="A8" s="10" t="s">
        <v>35</v>
      </c>
      <c r="B8" s="23" t="s">
        <v>36</v>
      </c>
      <c r="C8" s="23" t="s">
        <v>37</v>
      </c>
      <c r="D8" s="69">
        <v>395606</v>
      </c>
      <c r="E8" s="25">
        <v>0</v>
      </c>
      <c r="F8" s="26">
        <v>0</v>
      </c>
      <c r="G8" s="27">
        <f>SUM(D8-E8-F8)</f>
        <v>395606</v>
      </c>
    </row>
    <row r="9" spans="1:8" ht="18.75" x14ac:dyDescent="0.3">
      <c r="A9" s="88" t="s">
        <v>38</v>
      </c>
      <c r="B9" s="88"/>
      <c r="C9" s="88"/>
      <c r="D9" s="28"/>
      <c r="E9" s="28"/>
      <c r="F9" s="28"/>
      <c r="G9" s="28"/>
    </row>
    <row r="10" spans="1:8" ht="15" customHeight="1" x14ac:dyDescent="0.25">
      <c r="A10" s="81" t="s">
        <v>39</v>
      </c>
      <c r="B10" s="29" t="s">
        <v>40</v>
      </c>
      <c r="C10" s="29" t="s">
        <v>41</v>
      </c>
      <c r="D10" s="31">
        <f>D11</f>
        <v>977939</v>
      </c>
      <c r="E10" s="31">
        <f t="shared" ref="E10:F10" si="0">E11</f>
        <v>0</v>
      </c>
      <c r="F10" s="31">
        <f t="shared" si="0"/>
        <v>0</v>
      </c>
      <c r="G10" s="31">
        <f>G11</f>
        <v>977939</v>
      </c>
    </row>
    <row r="11" spans="1:8" ht="15" customHeight="1" x14ac:dyDescent="0.2">
      <c r="C11" s="36" t="s">
        <v>181</v>
      </c>
      <c r="D11" s="70">
        <v>977939</v>
      </c>
      <c r="E11" s="34">
        <v>0</v>
      </c>
      <c r="F11" s="35">
        <v>0</v>
      </c>
      <c r="G11" s="34">
        <f>SUM(D11-E11-F11)</f>
        <v>977939</v>
      </c>
    </row>
    <row r="12" spans="1:8" ht="15" x14ac:dyDescent="0.25">
      <c r="A12" s="10" t="s">
        <v>43</v>
      </c>
      <c r="B12" s="23" t="s">
        <v>40</v>
      </c>
      <c r="C12" s="23" t="s">
        <v>41</v>
      </c>
      <c r="D12" s="69">
        <f>SUM(D13:D17)</f>
        <v>4105826</v>
      </c>
      <c r="E12" s="69">
        <f t="shared" ref="E12:F12" si="1">SUM(E13:E17)</f>
        <v>0</v>
      </c>
      <c r="F12" s="69">
        <f t="shared" si="1"/>
        <v>0</v>
      </c>
      <c r="G12" s="69">
        <f>SUM(G13:G17)</f>
        <v>4105826</v>
      </c>
    </row>
    <row r="13" spans="1:8" ht="25.5" x14ac:dyDescent="0.2">
      <c r="C13" s="32" t="s">
        <v>182</v>
      </c>
      <c r="D13" s="70">
        <v>1940826</v>
      </c>
      <c r="E13" s="34">
        <v>0</v>
      </c>
      <c r="F13" s="35">
        <v>0</v>
      </c>
      <c r="G13" s="34">
        <f>SUM(D13-E13-F13)</f>
        <v>1940826</v>
      </c>
    </row>
    <row r="14" spans="1:8" ht="25.5" x14ac:dyDescent="0.2">
      <c r="C14" s="32" t="s">
        <v>183</v>
      </c>
      <c r="D14" s="70">
        <v>1148000</v>
      </c>
      <c r="E14" s="34">
        <v>0</v>
      </c>
      <c r="F14" s="35">
        <v>0</v>
      </c>
      <c r="G14" s="34">
        <f>SUM(D14-E14-F14)</f>
        <v>1148000</v>
      </c>
    </row>
    <row r="15" spans="1:8" x14ac:dyDescent="0.2">
      <c r="C15" s="36" t="s">
        <v>184</v>
      </c>
      <c r="D15" s="70">
        <v>125000</v>
      </c>
      <c r="E15" s="34">
        <v>0</v>
      </c>
      <c r="F15" s="35">
        <v>0</v>
      </c>
      <c r="G15" s="34">
        <f>SUM(D15-E15-F15)</f>
        <v>125000</v>
      </c>
    </row>
    <row r="16" spans="1:8" ht="25.5" x14ac:dyDescent="0.2">
      <c r="C16" s="32" t="s">
        <v>185</v>
      </c>
      <c r="D16" s="33">
        <v>400000</v>
      </c>
      <c r="E16" s="34">
        <v>0</v>
      </c>
      <c r="F16" s="35">
        <v>0</v>
      </c>
      <c r="G16" s="34">
        <f>SUM(D16-E16-F16)</f>
        <v>400000</v>
      </c>
    </row>
    <row r="17" spans="1:7" ht="25.5" x14ac:dyDescent="0.2">
      <c r="C17" s="32" t="s">
        <v>186</v>
      </c>
      <c r="D17" s="70">
        <v>492000</v>
      </c>
      <c r="E17" s="34">
        <v>0</v>
      </c>
      <c r="F17" s="35">
        <v>0</v>
      </c>
      <c r="G17" s="34">
        <f>SUM(D17-E17-F17)</f>
        <v>492000</v>
      </c>
    </row>
    <row r="18" spans="1:7" ht="18.75" x14ac:dyDescent="0.3">
      <c r="A18" s="87" t="s">
        <v>47</v>
      </c>
      <c r="B18" s="87"/>
      <c r="C18" s="87"/>
      <c r="D18" s="37"/>
      <c r="E18" s="37"/>
      <c r="F18" s="37"/>
      <c r="G18" s="37"/>
    </row>
    <row r="19" spans="1:7" ht="15" x14ac:dyDescent="0.25">
      <c r="A19" s="10" t="s">
        <v>48</v>
      </c>
      <c r="B19" s="23" t="s">
        <v>49</v>
      </c>
      <c r="C19" s="8" t="s">
        <v>50</v>
      </c>
      <c r="D19" s="25">
        <f>D20</f>
        <v>555000</v>
      </c>
      <c r="E19" s="25">
        <f t="shared" ref="E19:G19" si="2">E20</f>
        <v>0</v>
      </c>
      <c r="F19" s="25">
        <f t="shared" si="2"/>
        <v>0</v>
      </c>
      <c r="G19" s="25">
        <f t="shared" si="2"/>
        <v>555000</v>
      </c>
    </row>
    <row r="20" spans="1:7" x14ac:dyDescent="0.2">
      <c r="C20" s="36" t="s">
        <v>187</v>
      </c>
      <c r="D20" s="39">
        <v>555000</v>
      </c>
      <c r="E20" s="40">
        <v>0</v>
      </c>
      <c r="F20" s="35">
        <v>0</v>
      </c>
      <c r="G20" s="34">
        <f>SUM(D20-E20-F20)</f>
        <v>555000</v>
      </c>
    </row>
    <row r="21" spans="1:7" ht="15" x14ac:dyDescent="0.25">
      <c r="A21" s="10" t="s">
        <v>43</v>
      </c>
      <c r="B21" s="23" t="s">
        <v>117</v>
      </c>
      <c r="C21" s="8" t="s">
        <v>188</v>
      </c>
      <c r="D21" s="25">
        <f>D22</f>
        <v>600000</v>
      </c>
      <c r="E21" s="25">
        <f t="shared" ref="E21:G21" si="3">E22</f>
        <v>0</v>
      </c>
      <c r="F21" s="25">
        <f t="shared" si="3"/>
        <v>0</v>
      </c>
      <c r="G21" s="25">
        <f t="shared" si="3"/>
        <v>600000</v>
      </c>
    </row>
    <row r="22" spans="1:7" ht="26.25" x14ac:dyDescent="0.25">
      <c r="A22" s="23"/>
      <c r="B22" s="23"/>
      <c r="C22" s="58" t="s">
        <v>189</v>
      </c>
      <c r="D22" s="34">
        <v>600000</v>
      </c>
      <c r="E22" s="40">
        <v>0</v>
      </c>
      <c r="F22" s="35">
        <v>0</v>
      </c>
      <c r="G22" s="34">
        <f>SUM(D22-E22-F22)</f>
        <v>600000</v>
      </c>
    </row>
    <row r="23" spans="1:7" ht="15" x14ac:dyDescent="0.25">
      <c r="A23" s="10" t="s">
        <v>43</v>
      </c>
      <c r="B23" s="23" t="s">
        <v>55</v>
      </c>
      <c r="C23" s="9" t="s">
        <v>56</v>
      </c>
      <c r="D23" s="25">
        <f>SUM(D24:D25)</f>
        <v>1120000</v>
      </c>
      <c r="E23" s="25">
        <f t="shared" ref="E23:G23" si="4">SUM(E24:E25)</f>
        <v>0</v>
      </c>
      <c r="F23" s="25">
        <f t="shared" si="4"/>
        <v>0</v>
      </c>
      <c r="G23" s="25">
        <f t="shared" si="4"/>
        <v>1120000</v>
      </c>
    </row>
    <row r="24" spans="1:7" x14ac:dyDescent="0.2">
      <c r="C24" s="36" t="s">
        <v>190</v>
      </c>
      <c r="D24" s="34">
        <v>400000</v>
      </c>
      <c r="E24" s="40">
        <v>0</v>
      </c>
      <c r="F24" s="35">
        <v>0</v>
      </c>
      <c r="G24" s="34">
        <f>SUM(D24-E24-F24)</f>
        <v>400000</v>
      </c>
    </row>
    <row r="25" spans="1:7" x14ac:dyDescent="0.2">
      <c r="C25" s="36" t="s">
        <v>191</v>
      </c>
      <c r="D25" s="34">
        <v>720000</v>
      </c>
      <c r="E25" s="40">
        <v>0</v>
      </c>
      <c r="F25" s="35">
        <v>0</v>
      </c>
      <c r="G25" s="34">
        <f>SUM(D25-E25-F25)</f>
        <v>720000</v>
      </c>
    </row>
    <row r="26" spans="1:7" ht="15" x14ac:dyDescent="0.25">
      <c r="A26" s="10" t="s">
        <v>43</v>
      </c>
      <c r="B26" s="23" t="s">
        <v>64</v>
      </c>
      <c r="C26" s="8" t="s">
        <v>65</v>
      </c>
      <c r="D26" s="25">
        <f>SUM(D27:D28)</f>
        <v>788710</v>
      </c>
      <c r="E26" s="25">
        <f t="shared" ref="E26:G26" si="5">SUM(E27:E28)</f>
        <v>0</v>
      </c>
      <c r="F26" s="25">
        <f t="shared" si="5"/>
        <v>0</v>
      </c>
      <c r="G26" s="25">
        <f t="shared" si="5"/>
        <v>788710</v>
      </c>
    </row>
    <row r="27" spans="1:7" x14ac:dyDescent="0.2">
      <c r="C27" s="36" t="s">
        <v>192</v>
      </c>
      <c r="D27" s="70">
        <v>430000</v>
      </c>
      <c r="E27" s="41">
        <v>0</v>
      </c>
      <c r="F27" s="42">
        <v>0</v>
      </c>
      <c r="G27" s="43">
        <f>SUM(D27-E27-F27)</f>
        <v>430000</v>
      </c>
    </row>
    <row r="28" spans="1:7" x14ac:dyDescent="0.2">
      <c r="C28" s="36" t="s">
        <v>193</v>
      </c>
      <c r="D28" s="34">
        <v>358710</v>
      </c>
      <c r="E28" s="41">
        <v>0</v>
      </c>
      <c r="F28" s="42">
        <v>0</v>
      </c>
      <c r="G28" s="43">
        <f>SUM(D28-E28-F28)</f>
        <v>358710</v>
      </c>
    </row>
    <row r="29" spans="1:7" ht="15" x14ac:dyDescent="0.25">
      <c r="A29" s="10" t="s">
        <v>70</v>
      </c>
      <c r="B29" s="23" t="s">
        <v>71</v>
      </c>
      <c r="C29" s="8" t="s">
        <v>72</v>
      </c>
      <c r="D29" s="25">
        <f>SUM(D30:D31)</f>
        <v>1555831</v>
      </c>
      <c r="E29" s="25">
        <f>SUM(E30:E31)</f>
        <v>0</v>
      </c>
      <c r="F29" s="25">
        <f t="shared" ref="F29:G29" si="6">SUM(F30:F31)</f>
        <v>0</v>
      </c>
      <c r="G29" s="25">
        <f t="shared" si="6"/>
        <v>1555831</v>
      </c>
    </row>
    <row r="30" spans="1:7" x14ac:dyDescent="0.2">
      <c r="C30" s="36" t="s">
        <v>194</v>
      </c>
      <c r="D30" s="34">
        <v>1089142</v>
      </c>
      <c r="E30" s="41">
        <v>0</v>
      </c>
      <c r="F30" s="42">
        <v>0</v>
      </c>
      <c r="G30" s="43">
        <f>SUM(D30-E30-F30)</f>
        <v>1089142</v>
      </c>
    </row>
    <row r="31" spans="1:7" x14ac:dyDescent="0.2">
      <c r="C31" s="36" t="s">
        <v>195</v>
      </c>
      <c r="D31" s="34">
        <f>SUM(D32:D34)</f>
        <v>466689</v>
      </c>
      <c r="E31" s="34">
        <f t="shared" ref="E31:G31" si="7">SUM(E32:E34)</f>
        <v>0</v>
      </c>
      <c r="F31" s="34">
        <f t="shared" si="7"/>
        <v>0</v>
      </c>
      <c r="G31" s="43">
        <f t="shared" si="7"/>
        <v>466689</v>
      </c>
    </row>
    <row r="32" spans="1:7" x14ac:dyDescent="0.2">
      <c r="C32" s="36" t="s">
        <v>196</v>
      </c>
      <c r="D32" s="34">
        <v>155563</v>
      </c>
      <c r="E32" s="41">
        <v>0</v>
      </c>
      <c r="F32" s="42">
        <v>0</v>
      </c>
      <c r="G32" s="43">
        <f>SUM(D32-E32-F32)</f>
        <v>155563</v>
      </c>
    </row>
    <row r="33" spans="1:7" x14ac:dyDescent="0.2">
      <c r="C33" s="36" t="s">
        <v>197</v>
      </c>
      <c r="D33" s="34">
        <v>155563</v>
      </c>
      <c r="E33" s="41">
        <v>0</v>
      </c>
      <c r="F33" s="42">
        <v>0</v>
      </c>
      <c r="G33" s="43">
        <f>SUM(D33-E33-F33)</f>
        <v>155563</v>
      </c>
    </row>
    <row r="34" spans="1:7" x14ac:dyDescent="0.2">
      <c r="C34" s="36" t="s">
        <v>198</v>
      </c>
      <c r="D34" s="34">
        <v>155563</v>
      </c>
      <c r="E34" s="41">
        <v>0</v>
      </c>
      <c r="F34" s="42">
        <v>0</v>
      </c>
      <c r="G34" s="43">
        <f>SUM(D34-E34-F34)</f>
        <v>155563</v>
      </c>
    </row>
    <row r="35" spans="1:7" ht="15" x14ac:dyDescent="0.25">
      <c r="A35" s="10" t="s">
        <v>43</v>
      </c>
      <c r="B35" s="23" t="s">
        <v>74</v>
      </c>
      <c r="C35" s="8" t="s">
        <v>75</v>
      </c>
      <c r="D35" s="25">
        <f>D36</f>
        <v>600000</v>
      </c>
      <c r="E35" s="25">
        <f t="shared" ref="E35:G35" si="8">E36</f>
        <v>0</v>
      </c>
      <c r="F35" s="25">
        <f t="shared" si="8"/>
        <v>0</v>
      </c>
      <c r="G35" s="25">
        <f t="shared" si="8"/>
        <v>600000</v>
      </c>
    </row>
    <row r="36" spans="1:7" x14ac:dyDescent="0.2">
      <c r="C36" s="36" t="s">
        <v>199</v>
      </c>
      <c r="D36" s="34">
        <f>SUM(D37:D38)</f>
        <v>600000</v>
      </c>
      <c r="E36" s="34">
        <f t="shared" ref="E36:G36" si="9">SUM(E37:E38)</f>
        <v>0</v>
      </c>
      <c r="F36" s="34">
        <f t="shared" si="9"/>
        <v>0</v>
      </c>
      <c r="G36" s="34">
        <f t="shared" si="9"/>
        <v>600000</v>
      </c>
    </row>
    <row r="37" spans="1:7" x14ac:dyDescent="0.2">
      <c r="C37" s="36" t="s">
        <v>200</v>
      </c>
      <c r="D37" s="34">
        <v>300000</v>
      </c>
      <c r="E37" s="41">
        <v>0</v>
      </c>
      <c r="F37" s="42">
        <v>0</v>
      </c>
      <c r="G37" s="43">
        <f>SUM(D37-E37-F37)</f>
        <v>300000</v>
      </c>
    </row>
    <row r="38" spans="1:7" x14ac:dyDescent="0.2">
      <c r="C38" s="36" t="s">
        <v>201</v>
      </c>
      <c r="D38" s="34">
        <v>300000</v>
      </c>
      <c r="E38" s="41">
        <v>0</v>
      </c>
      <c r="F38" s="42">
        <v>0</v>
      </c>
      <c r="G38" s="43">
        <f>SUM(D38-E38-F38)</f>
        <v>300000</v>
      </c>
    </row>
    <row r="39" spans="1:7" ht="15" x14ac:dyDescent="0.25">
      <c r="A39" s="10" t="s">
        <v>113</v>
      </c>
      <c r="B39" s="23" t="s">
        <v>114</v>
      </c>
      <c r="C39" s="8" t="s">
        <v>115</v>
      </c>
      <c r="D39" s="25">
        <f>D40</f>
        <v>169720</v>
      </c>
      <c r="E39" s="25">
        <f t="shared" ref="E39:G39" si="10">E40</f>
        <v>0</v>
      </c>
      <c r="F39" s="25">
        <f t="shared" si="10"/>
        <v>0</v>
      </c>
      <c r="G39" s="25">
        <f t="shared" si="10"/>
        <v>169720</v>
      </c>
    </row>
    <row r="40" spans="1:7" ht="25.5" x14ac:dyDescent="0.2">
      <c r="C40" s="32" t="s">
        <v>202</v>
      </c>
      <c r="D40" s="34">
        <v>169720</v>
      </c>
      <c r="E40" s="41">
        <v>0</v>
      </c>
      <c r="F40" s="42">
        <v>0</v>
      </c>
      <c r="G40" s="43">
        <f>SUM(D40-E40-F40)</f>
        <v>169720</v>
      </c>
    </row>
    <row r="41" spans="1:7" ht="18.75" x14ac:dyDescent="0.3">
      <c r="A41" s="87" t="s">
        <v>79</v>
      </c>
      <c r="B41" s="87"/>
      <c r="C41" s="87"/>
      <c r="D41" s="37"/>
      <c r="E41" s="37"/>
      <c r="F41" s="37"/>
      <c r="G41" s="37"/>
    </row>
    <row r="42" spans="1:7" ht="15" x14ac:dyDescent="0.25">
      <c r="A42" s="10" t="s">
        <v>80</v>
      </c>
      <c r="B42" s="44" t="s">
        <v>81</v>
      </c>
      <c r="C42" s="44" t="s">
        <v>82</v>
      </c>
      <c r="D42" s="25">
        <f>SUM(D43:D46)</f>
        <v>4150210</v>
      </c>
      <c r="E42" s="25">
        <f t="shared" ref="E42:G42" si="11">SUM(E43:E46)</f>
        <v>0</v>
      </c>
      <c r="F42" s="25">
        <f t="shared" si="11"/>
        <v>0</v>
      </c>
      <c r="G42" s="25">
        <f t="shared" si="11"/>
        <v>4150210</v>
      </c>
    </row>
    <row r="43" spans="1:7" ht="25.5" x14ac:dyDescent="0.2">
      <c r="C43" s="32" t="s">
        <v>203</v>
      </c>
      <c r="D43" s="34">
        <v>2385210</v>
      </c>
      <c r="E43" s="40">
        <v>0</v>
      </c>
      <c r="F43" s="35">
        <v>0</v>
      </c>
      <c r="G43" s="40">
        <f>SUM(D43-E43-F43)</f>
        <v>2385210</v>
      </c>
    </row>
    <row r="44" spans="1:7" ht="25.5" x14ac:dyDescent="0.2">
      <c r="C44" s="32" t="s">
        <v>204</v>
      </c>
      <c r="D44" s="34">
        <v>325000</v>
      </c>
      <c r="E44" s="40">
        <v>0</v>
      </c>
      <c r="F44" s="35">
        <v>0</v>
      </c>
      <c r="G44" s="40">
        <f>SUM(D44-E44-F44)</f>
        <v>325000</v>
      </c>
    </row>
    <row r="45" spans="1:7" ht="25.5" x14ac:dyDescent="0.2">
      <c r="C45" s="32" t="s">
        <v>205</v>
      </c>
      <c r="D45" s="34">
        <v>1008000</v>
      </c>
      <c r="E45" s="40">
        <v>0</v>
      </c>
      <c r="F45" s="35">
        <v>0</v>
      </c>
      <c r="G45" s="40">
        <f>SUM(D45-E45-F45)</f>
        <v>1008000</v>
      </c>
    </row>
    <row r="46" spans="1:7" ht="25.5" x14ac:dyDescent="0.2">
      <c r="C46" s="32" t="s">
        <v>206</v>
      </c>
      <c r="D46" s="34">
        <v>432000</v>
      </c>
      <c r="E46" s="40">
        <v>0</v>
      </c>
      <c r="F46" s="35">
        <v>0</v>
      </c>
      <c r="G46" s="40">
        <f>SUM(D46-E46-F46)</f>
        <v>432000</v>
      </c>
    </row>
    <row r="47" spans="1:7" ht="18.75" x14ac:dyDescent="0.3">
      <c r="A47" s="87" t="s">
        <v>146</v>
      </c>
      <c r="B47" s="87"/>
      <c r="C47" s="87"/>
      <c r="D47" s="37"/>
      <c r="E47" s="37"/>
      <c r="F47" s="37"/>
      <c r="G47" s="37"/>
    </row>
    <row r="48" spans="1:7" ht="15" x14ac:dyDescent="0.25">
      <c r="A48" s="10" t="s">
        <v>80</v>
      </c>
      <c r="B48" s="10" t="s">
        <v>147</v>
      </c>
      <c r="C48" s="9" t="s">
        <v>148</v>
      </c>
      <c r="D48" s="46">
        <f>D49</f>
        <v>1201002</v>
      </c>
      <c r="E48" s="46">
        <f t="shared" ref="E48:G48" si="12">E49</f>
        <v>0</v>
      </c>
      <c r="F48" s="46">
        <f t="shared" si="12"/>
        <v>0</v>
      </c>
      <c r="G48" s="46">
        <f t="shared" si="12"/>
        <v>1201002</v>
      </c>
    </row>
    <row r="49" spans="1:7" x14ac:dyDescent="0.2">
      <c r="A49" s="22"/>
      <c r="B49" s="22"/>
      <c r="C49" s="71" t="s">
        <v>207</v>
      </c>
      <c r="D49" s="70">
        <f>SUM(D50:D52)</f>
        <v>1201002</v>
      </c>
      <c r="E49" s="70">
        <f t="shared" ref="E49:G49" si="13">SUM(E50:E52)</f>
        <v>0</v>
      </c>
      <c r="F49" s="70">
        <f t="shared" si="13"/>
        <v>0</v>
      </c>
      <c r="G49" s="70">
        <f t="shared" si="13"/>
        <v>1201002</v>
      </c>
    </row>
    <row r="50" spans="1:7" x14ac:dyDescent="0.2">
      <c r="A50" s="22"/>
      <c r="B50" s="22"/>
      <c r="C50" s="36" t="s">
        <v>208</v>
      </c>
      <c r="D50" s="33">
        <v>400334</v>
      </c>
      <c r="E50" s="64">
        <v>0</v>
      </c>
      <c r="F50" s="65">
        <v>0</v>
      </c>
      <c r="G50" s="72">
        <f>SUM(D50-E50-F50)</f>
        <v>400334</v>
      </c>
    </row>
    <row r="51" spans="1:7" x14ac:dyDescent="0.2">
      <c r="A51" s="22"/>
      <c r="B51" s="22"/>
      <c r="C51" s="36" t="s">
        <v>209</v>
      </c>
      <c r="D51" s="33">
        <v>400334</v>
      </c>
      <c r="E51" s="64">
        <v>0</v>
      </c>
      <c r="F51" s="65">
        <v>0</v>
      </c>
      <c r="G51" s="72">
        <f>SUM(D51-E51-F51)</f>
        <v>400334</v>
      </c>
    </row>
    <row r="52" spans="1:7" ht="15" thickBot="1" x14ac:dyDescent="0.25">
      <c r="A52" s="47"/>
      <c r="B52" s="47"/>
      <c r="C52" s="48" t="s">
        <v>210</v>
      </c>
      <c r="D52" s="49">
        <v>400334</v>
      </c>
      <c r="E52" s="50">
        <v>0</v>
      </c>
      <c r="F52" s="51">
        <v>0</v>
      </c>
      <c r="G52" s="52">
        <f>SUM(D52-E52-F52)</f>
        <v>400334</v>
      </c>
    </row>
    <row r="53" spans="1:7" ht="16.5" thickTop="1" thickBot="1" x14ac:dyDescent="0.3">
      <c r="A53" s="47"/>
      <c r="B53" s="47"/>
      <c r="C53" s="53" t="s">
        <v>85</v>
      </c>
      <c r="D53" s="54">
        <f>SUM(D48+D42+D39+D35+D29+D26+D23+D21+D19+D12+D10+D8)</f>
        <v>16219844</v>
      </c>
      <c r="E53" s="54">
        <f>SUM(E48+E42+E39+E35+E29+E26+E23+E21+E19+E12+E10+E8)</f>
        <v>0</v>
      </c>
      <c r="F53" s="54">
        <f>SUM(F48+F42+F39+F35+F29+F26+F23+F21+F19+F12+F10+F8)</f>
        <v>0</v>
      </c>
      <c r="G53" s="54">
        <f>SUM(G48+G42+G39+G35+G29+G26+G23+G21+G19+G12+G10+G8)</f>
        <v>16219844</v>
      </c>
    </row>
    <row r="54" spans="1:7" ht="15" thickTop="1" x14ac:dyDescent="0.2"/>
  </sheetData>
  <mergeCells count="8">
    <mergeCell ref="A1:C1"/>
    <mergeCell ref="A2:C2"/>
    <mergeCell ref="A3:C3"/>
    <mergeCell ref="A41:C41"/>
    <mergeCell ref="A47:C47"/>
    <mergeCell ref="A7:C7"/>
    <mergeCell ref="A9:C9"/>
    <mergeCell ref="A18:C18"/>
  </mergeCells>
  <pageMargins left="0.7" right="0.7" top="0.75" bottom="0.75" header="0.3" footer="0.3"/>
  <pageSetup scale="55" fitToHeight="0" orientation="landscape" r:id="rId1"/>
  <ignoredErrors>
    <ignoredError sqref="A8 A10 A12 A19 A21 A23 A26 A29 A35 A39 A42 A48" numberStoredAsText="1"/>
    <ignoredError sqref="G12 G20:G21 G23 G26 G29 G31 G3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743E-86E2-4274-BDCB-51CD8CFEE2B0}">
  <sheetPr>
    <pageSetUpPr fitToPage="1"/>
  </sheetPr>
  <dimension ref="A1:I83"/>
  <sheetViews>
    <sheetView workbookViewId="0">
      <pane ySplit="5" topLeftCell="A6" activePane="bottomLeft" state="frozen"/>
      <selection activeCell="B22" sqref="B22"/>
      <selection pane="bottomLeft" activeCell="B22" sqref="B22"/>
    </sheetView>
  </sheetViews>
  <sheetFormatPr defaultRowHeight="14.25" x14ac:dyDescent="0.2"/>
  <cols>
    <col min="1" max="1" width="31.42578125" style="17" bestFit="1" customWidth="1"/>
    <col min="2" max="2" width="11.28515625" style="17" customWidth="1"/>
    <col min="3" max="3" width="65.28515625"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9" width="19.85546875" style="17" bestFit="1" customWidth="1"/>
    <col min="10" max="16384" width="9.140625" style="17"/>
  </cols>
  <sheetData>
    <row r="1" spans="1:8" ht="21" customHeight="1" x14ac:dyDescent="0.3">
      <c r="A1" s="86" t="s">
        <v>211</v>
      </c>
      <c r="B1" s="86"/>
      <c r="C1" s="86"/>
      <c r="D1" s="86"/>
    </row>
    <row r="2" spans="1:8" ht="21" customHeight="1" x14ac:dyDescent="0.3">
      <c r="A2" s="86" t="s">
        <v>212</v>
      </c>
      <c r="B2" s="86"/>
      <c r="C2" s="86"/>
      <c r="D2" s="86"/>
    </row>
    <row r="3" spans="1:8" ht="20.25" x14ac:dyDescent="0.3">
      <c r="A3" s="86" t="s">
        <v>31</v>
      </c>
      <c r="B3" s="86"/>
      <c r="C3" s="86"/>
      <c r="D3" s="73"/>
    </row>
    <row r="5" spans="1:8" ht="20.25" x14ac:dyDescent="0.3">
      <c r="A5" s="55" t="s">
        <v>4</v>
      </c>
      <c r="B5" s="55" t="s">
        <v>32</v>
      </c>
      <c r="C5" s="55" t="s">
        <v>12</v>
      </c>
      <c r="D5" s="55" t="s">
        <v>15</v>
      </c>
      <c r="E5" s="55" t="s">
        <v>18</v>
      </c>
      <c r="F5" s="55" t="s">
        <v>21</v>
      </c>
      <c r="G5" s="55" t="s">
        <v>33</v>
      </c>
      <c r="H5" s="21" t="s">
        <v>27</v>
      </c>
    </row>
    <row r="6" spans="1:8" ht="20.25" x14ac:dyDescent="0.3">
      <c r="A6" s="55"/>
      <c r="B6" s="55"/>
      <c r="C6" s="55"/>
      <c r="D6" s="55"/>
      <c r="E6" s="55"/>
      <c r="F6" s="55"/>
      <c r="G6" s="55"/>
      <c r="H6" s="21"/>
    </row>
    <row r="7" spans="1:8" ht="18.75" x14ac:dyDescent="0.3">
      <c r="A7" s="87" t="s">
        <v>34</v>
      </c>
      <c r="B7" s="87"/>
      <c r="C7" s="87"/>
      <c r="D7" s="37"/>
      <c r="E7" s="37"/>
      <c r="F7" s="37"/>
      <c r="G7" s="37"/>
    </row>
    <row r="8" spans="1:8" ht="15" customHeight="1" x14ac:dyDescent="0.25">
      <c r="A8" s="23" t="s">
        <v>35</v>
      </c>
      <c r="B8" s="23" t="s">
        <v>36</v>
      </c>
      <c r="C8" s="23" t="s">
        <v>37</v>
      </c>
      <c r="D8" s="69">
        <f>SUM(641488+25529)</f>
        <v>667017</v>
      </c>
      <c r="E8" s="25">
        <v>0</v>
      </c>
      <c r="F8" s="26">
        <v>0</v>
      </c>
      <c r="G8" s="25">
        <f>SUM(D8-E8-F8)</f>
        <v>667017</v>
      </c>
    </row>
    <row r="9" spans="1:8" ht="18.75" x14ac:dyDescent="0.3">
      <c r="A9" s="87" t="s">
        <v>38</v>
      </c>
      <c r="B9" s="87"/>
      <c r="C9" s="87"/>
      <c r="D9" s="74"/>
      <c r="E9" s="37"/>
      <c r="F9" s="37"/>
      <c r="G9" s="37"/>
    </row>
    <row r="10" spans="1:8" ht="15" x14ac:dyDescent="0.25">
      <c r="A10" s="23" t="s">
        <v>43</v>
      </c>
      <c r="B10" s="23" t="s">
        <v>40</v>
      </c>
      <c r="C10" s="23" t="s">
        <v>41</v>
      </c>
      <c r="D10" s="69">
        <f>SUM(D11:D15)</f>
        <v>7383000</v>
      </c>
      <c r="E10" s="69">
        <f>SUM(E11:E15)</f>
        <v>0</v>
      </c>
      <c r="F10" s="69">
        <f t="shared" ref="F10:G10" si="0">SUM(F11:F15)</f>
        <v>0</v>
      </c>
      <c r="G10" s="69">
        <f t="shared" si="0"/>
        <v>7383000</v>
      </c>
    </row>
    <row r="11" spans="1:8" x14ac:dyDescent="0.2">
      <c r="C11" s="36" t="s">
        <v>213</v>
      </c>
      <c r="D11" s="33">
        <v>1168000</v>
      </c>
      <c r="E11" s="34">
        <v>0</v>
      </c>
      <c r="F11" s="35">
        <v>0</v>
      </c>
      <c r="G11" s="34">
        <f>SUM(D11-E11-F11)</f>
        <v>1168000</v>
      </c>
    </row>
    <row r="12" spans="1:8" x14ac:dyDescent="0.2">
      <c r="C12" s="36" t="s">
        <v>214</v>
      </c>
      <c r="D12" s="33">
        <v>2336000</v>
      </c>
      <c r="E12" s="34">
        <v>0</v>
      </c>
      <c r="F12" s="35">
        <v>0</v>
      </c>
      <c r="G12" s="34">
        <f>SUM(D12-E12-F12)</f>
        <v>2336000</v>
      </c>
    </row>
    <row r="13" spans="1:8" x14ac:dyDescent="0.2">
      <c r="C13" s="36" t="s">
        <v>215</v>
      </c>
      <c r="D13" s="33">
        <v>1635200</v>
      </c>
      <c r="E13" s="34">
        <v>0</v>
      </c>
      <c r="F13" s="35">
        <v>0</v>
      </c>
      <c r="G13" s="34">
        <f>SUM(D13-E13-F13)</f>
        <v>1635200</v>
      </c>
    </row>
    <row r="14" spans="1:8" x14ac:dyDescent="0.2">
      <c r="C14" s="36" t="s">
        <v>216</v>
      </c>
      <c r="D14" s="33">
        <v>1868800</v>
      </c>
      <c r="E14" s="34">
        <v>0</v>
      </c>
      <c r="F14" s="35">
        <v>0</v>
      </c>
      <c r="G14" s="34">
        <f>SUM(D14-E14-F14)</f>
        <v>1868800</v>
      </c>
    </row>
    <row r="15" spans="1:8" x14ac:dyDescent="0.2">
      <c r="C15" s="36" t="s">
        <v>217</v>
      </c>
      <c r="D15" s="33">
        <v>375000</v>
      </c>
      <c r="E15" s="34">
        <v>0</v>
      </c>
      <c r="F15" s="35">
        <v>0</v>
      </c>
      <c r="G15" s="34">
        <f>SUM(D15-E15-F15)</f>
        <v>375000</v>
      </c>
    </row>
    <row r="16" spans="1:8" ht="18.75" x14ac:dyDescent="0.3">
      <c r="A16" s="87" t="s">
        <v>47</v>
      </c>
      <c r="B16" s="87"/>
      <c r="C16" s="87"/>
      <c r="D16" s="74"/>
      <c r="E16" s="37"/>
      <c r="F16" s="37"/>
      <c r="G16" s="37"/>
    </row>
    <row r="17" spans="1:9" ht="15" x14ac:dyDescent="0.25">
      <c r="A17" s="23" t="s">
        <v>48</v>
      </c>
      <c r="B17" s="23" t="s">
        <v>49</v>
      </c>
      <c r="C17" s="8" t="s">
        <v>50</v>
      </c>
      <c r="D17" s="25">
        <f>D18</f>
        <v>3375000</v>
      </c>
      <c r="E17" s="25">
        <f t="shared" ref="E17:G17" si="1">E18</f>
        <v>0</v>
      </c>
      <c r="F17" s="25">
        <f t="shared" si="1"/>
        <v>0</v>
      </c>
      <c r="G17" s="25">
        <f t="shared" si="1"/>
        <v>3375000</v>
      </c>
    </row>
    <row r="18" spans="1:9" x14ac:dyDescent="0.2">
      <c r="C18" s="36" t="s">
        <v>218</v>
      </c>
      <c r="D18" s="34">
        <f>SUM(D19:D23)</f>
        <v>3375000</v>
      </c>
      <c r="E18" s="34">
        <f t="shared" ref="E18:G18" si="2">SUM(E19:E23)</f>
        <v>0</v>
      </c>
      <c r="F18" s="34">
        <f t="shared" si="2"/>
        <v>0</v>
      </c>
      <c r="G18" s="34">
        <f t="shared" si="2"/>
        <v>3375000</v>
      </c>
    </row>
    <row r="19" spans="1:9" x14ac:dyDescent="0.2">
      <c r="C19" s="36" t="s">
        <v>219</v>
      </c>
      <c r="D19" s="34">
        <v>675000</v>
      </c>
      <c r="E19" s="40">
        <v>0</v>
      </c>
      <c r="F19" s="40">
        <v>0</v>
      </c>
      <c r="G19" s="34">
        <f>SUM(D19-E19-F19)</f>
        <v>675000</v>
      </c>
    </row>
    <row r="20" spans="1:9" x14ac:dyDescent="0.2">
      <c r="C20" s="36" t="s">
        <v>220</v>
      </c>
      <c r="D20" s="34">
        <v>675000</v>
      </c>
      <c r="E20" s="40">
        <v>0</v>
      </c>
      <c r="F20" s="40">
        <v>0</v>
      </c>
      <c r="G20" s="34">
        <f>SUM(D20-E20-F20)</f>
        <v>675000</v>
      </c>
    </row>
    <row r="21" spans="1:9" x14ac:dyDescent="0.2">
      <c r="C21" s="36" t="s">
        <v>221</v>
      </c>
      <c r="D21" s="34">
        <v>675000</v>
      </c>
      <c r="E21" s="40">
        <v>0</v>
      </c>
      <c r="F21" s="40">
        <v>0</v>
      </c>
      <c r="G21" s="34">
        <f>SUM(D21-E21-F21)</f>
        <v>675000</v>
      </c>
    </row>
    <row r="22" spans="1:9" x14ac:dyDescent="0.2">
      <c r="C22" s="36" t="s">
        <v>222</v>
      </c>
      <c r="D22" s="34">
        <v>675000</v>
      </c>
      <c r="E22" s="40">
        <v>0</v>
      </c>
      <c r="F22" s="40">
        <v>0</v>
      </c>
      <c r="G22" s="34">
        <f>SUM(D22-E22-F22)</f>
        <v>675000</v>
      </c>
    </row>
    <row r="23" spans="1:9" x14ac:dyDescent="0.2">
      <c r="C23" s="36" t="s">
        <v>223</v>
      </c>
      <c r="D23" s="34">
        <v>675000</v>
      </c>
      <c r="E23" s="40">
        <v>0</v>
      </c>
      <c r="F23" s="40">
        <v>0</v>
      </c>
      <c r="G23" s="34">
        <f>SUM(D23-E23-F23)</f>
        <v>675000</v>
      </c>
    </row>
    <row r="24" spans="1:9" ht="15" x14ac:dyDescent="0.25">
      <c r="A24" s="23" t="s">
        <v>43</v>
      </c>
      <c r="B24" s="23" t="s">
        <v>52</v>
      </c>
      <c r="C24" s="8" t="s">
        <v>53</v>
      </c>
      <c r="D24" s="25">
        <f>D25</f>
        <v>46155</v>
      </c>
      <c r="E24" s="25">
        <f t="shared" ref="E24:G24" si="3">E25</f>
        <v>0</v>
      </c>
      <c r="F24" s="25">
        <f t="shared" si="3"/>
        <v>0</v>
      </c>
      <c r="G24" s="25">
        <f t="shared" si="3"/>
        <v>46155</v>
      </c>
    </row>
    <row r="25" spans="1:9" ht="25.5" x14ac:dyDescent="0.2">
      <c r="C25" s="32" t="s">
        <v>224</v>
      </c>
      <c r="D25" s="33">
        <v>46155</v>
      </c>
      <c r="E25" s="34">
        <v>0</v>
      </c>
      <c r="F25" s="35">
        <v>0</v>
      </c>
      <c r="G25" s="34">
        <f>SUM(D25-E25-F25)</f>
        <v>46155</v>
      </c>
    </row>
    <row r="26" spans="1:9" ht="15" x14ac:dyDescent="0.25">
      <c r="A26" s="23" t="s">
        <v>43</v>
      </c>
      <c r="B26" s="23" t="s">
        <v>55</v>
      </c>
      <c r="C26" s="9" t="s">
        <v>56</v>
      </c>
      <c r="D26" s="25">
        <f>SUM(D27:D28)</f>
        <v>2213171.9879999999</v>
      </c>
      <c r="E26" s="25">
        <f t="shared" ref="E26:F26" si="4">SUM(E27:E28)</f>
        <v>0</v>
      </c>
      <c r="F26" s="25">
        <f t="shared" si="4"/>
        <v>0</v>
      </c>
      <c r="G26" s="25">
        <f>SUM(G27:G28)</f>
        <v>2213171.9879999999</v>
      </c>
    </row>
    <row r="27" spans="1:9" x14ac:dyDescent="0.2">
      <c r="C27" s="36" t="s">
        <v>225</v>
      </c>
      <c r="D27" s="34">
        <v>825000</v>
      </c>
      <c r="E27" s="40">
        <v>0</v>
      </c>
      <c r="F27" s="35">
        <v>0</v>
      </c>
      <c r="G27" s="34">
        <f>SUM(D27-E27-F27)</f>
        <v>825000</v>
      </c>
    </row>
    <row r="28" spans="1:9" x14ac:dyDescent="0.2">
      <c r="C28" s="36" t="s">
        <v>226</v>
      </c>
      <c r="D28" s="34">
        <f>SUM(D29:D42)</f>
        <v>1388171.9880000001</v>
      </c>
      <c r="E28" s="34">
        <f t="shared" ref="E28:F28" si="5">SUM(E29:E42)</f>
        <v>0</v>
      </c>
      <c r="F28" s="34">
        <f t="shared" si="5"/>
        <v>0</v>
      </c>
      <c r="G28" s="34">
        <f>SUM(G29:G42)</f>
        <v>1388171.9880000001</v>
      </c>
      <c r="I28" s="75"/>
    </row>
    <row r="29" spans="1:9" x14ac:dyDescent="0.2">
      <c r="C29" s="36" t="s">
        <v>227</v>
      </c>
      <c r="D29" s="34">
        <v>99155.142000000007</v>
      </c>
      <c r="E29" s="40">
        <v>0</v>
      </c>
      <c r="F29" s="40">
        <v>0</v>
      </c>
      <c r="G29" s="34">
        <f t="shared" ref="G29:G42" si="6">SUM(D29-E29-F29)</f>
        <v>99155.142000000007</v>
      </c>
    </row>
    <row r="30" spans="1:9" x14ac:dyDescent="0.2">
      <c r="C30" s="36" t="s">
        <v>228</v>
      </c>
      <c r="D30" s="34">
        <v>99155.142000000007</v>
      </c>
      <c r="E30" s="40">
        <v>0</v>
      </c>
      <c r="F30" s="40">
        <v>0</v>
      </c>
      <c r="G30" s="34">
        <f t="shared" si="6"/>
        <v>99155.142000000007</v>
      </c>
    </row>
    <row r="31" spans="1:9" x14ac:dyDescent="0.2">
      <c r="C31" s="36" t="s">
        <v>229</v>
      </c>
      <c r="D31" s="34">
        <v>99155.142000000007</v>
      </c>
      <c r="E31" s="40">
        <v>0</v>
      </c>
      <c r="F31" s="40">
        <v>0</v>
      </c>
      <c r="G31" s="34">
        <f t="shared" si="6"/>
        <v>99155.142000000007</v>
      </c>
    </row>
    <row r="32" spans="1:9" x14ac:dyDescent="0.2">
      <c r="C32" s="36" t="s">
        <v>230</v>
      </c>
      <c r="D32" s="34">
        <v>99155.142000000007</v>
      </c>
      <c r="E32" s="40">
        <v>0</v>
      </c>
      <c r="F32" s="40">
        <v>0</v>
      </c>
      <c r="G32" s="34">
        <f t="shared" si="6"/>
        <v>99155.142000000007</v>
      </c>
    </row>
    <row r="33" spans="1:7" x14ac:dyDescent="0.2">
      <c r="C33" s="36" t="s">
        <v>231</v>
      </c>
      <c r="D33" s="34">
        <v>99155.142000000007</v>
      </c>
      <c r="E33" s="40">
        <v>0</v>
      </c>
      <c r="F33" s="40">
        <v>0</v>
      </c>
      <c r="G33" s="34">
        <f t="shared" si="6"/>
        <v>99155.142000000007</v>
      </c>
    </row>
    <row r="34" spans="1:7" x14ac:dyDescent="0.2">
      <c r="C34" s="36" t="s">
        <v>232</v>
      </c>
      <c r="D34" s="34">
        <v>99155.142000000007</v>
      </c>
      <c r="E34" s="40">
        <v>0</v>
      </c>
      <c r="F34" s="40">
        <v>0</v>
      </c>
      <c r="G34" s="34">
        <f t="shared" si="6"/>
        <v>99155.142000000007</v>
      </c>
    </row>
    <row r="35" spans="1:7" x14ac:dyDescent="0.2">
      <c r="C35" s="36" t="s">
        <v>233</v>
      </c>
      <c r="D35" s="34">
        <v>99155.142000000007</v>
      </c>
      <c r="E35" s="40">
        <v>0</v>
      </c>
      <c r="F35" s="40">
        <v>0</v>
      </c>
      <c r="G35" s="34">
        <f t="shared" si="6"/>
        <v>99155.142000000007</v>
      </c>
    </row>
    <row r="36" spans="1:7" x14ac:dyDescent="0.2">
      <c r="C36" s="36" t="s">
        <v>234</v>
      </c>
      <c r="D36" s="34">
        <v>99155.142000000007</v>
      </c>
      <c r="E36" s="40">
        <v>0</v>
      </c>
      <c r="F36" s="40">
        <v>0</v>
      </c>
      <c r="G36" s="34">
        <f t="shared" si="6"/>
        <v>99155.142000000007</v>
      </c>
    </row>
    <row r="37" spans="1:7" x14ac:dyDescent="0.2">
      <c r="C37" s="36" t="s">
        <v>235</v>
      </c>
      <c r="D37" s="34">
        <v>99155.142000000007</v>
      </c>
      <c r="E37" s="40">
        <v>0</v>
      </c>
      <c r="F37" s="40">
        <v>0</v>
      </c>
      <c r="G37" s="34">
        <f t="shared" si="6"/>
        <v>99155.142000000007</v>
      </c>
    </row>
    <row r="38" spans="1:7" x14ac:dyDescent="0.2">
      <c r="C38" s="36" t="s">
        <v>236</v>
      </c>
      <c r="D38" s="34">
        <v>99155.142000000007</v>
      </c>
      <c r="E38" s="40">
        <v>0</v>
      </c>
      <c r="F38" s="40">
        <v>0</v>
      </c>
      <c r="G38" s="34">
        <f t="shared" si="6"/>
        <v>99155.142000000007</v>
      </c>
    </row>
    <row r="39" spans="1:7" x14ac:dyDescent="0.2">
      <c r="C39" s="36" t="s">
        <v>237</v>
      </c>
      <c r="D39" s="34">
        <v>99155.142000000007</v>
      </c>
      <c r="E39" s="40">
        <v>0</v>
      </c>
      <c r="F39" s="40">
        <v>0</v>
      </c>
      <c r="G39" s="34">
        <f t="shared" si="6"/>
        <v>99155.142000000007</v>
      </c>
    </row>
    <row r="40" spans="1:7" x14ac:dyDescent="0.2">
      <c r="C40" s="36" t="s">
        <v>238</v>
      </c>
      <c r="D40" s="34">
        <v>99155.142000000007</v>
      </c>
      <c r="E40" s="40">
        <v>0</v>
      </c>
      <c r="F40" s="40">
        <v>0</v>
      </c>
      <c r="G40" s="34">
        <f t="shared" si="6"/>
        <v>99155.142000000007</v>
      </c>
    </row>
    <row r="41" spans="1:7" x14ac:dyDescent="0.2">
      <c r="C41" s="36" t="s">
        <v>220</v>
      </c>
      <c r="D41" s="34">
        <v>99155.142000000007</v>
      </c>
      <c r="E41" s="40">
        <v>0</v>
      </c>
      <c r="F41" s="40">
        <v>0</v>
      </c>
      <c r="G41" s="34">
        <f t="shared" si="6"/>
        <v>99155.142000000007</v>
      </c>
    </row>
    <row r="42" spans="1:7" x14ac:dyDescent="0.2">
      <c r="C42" s="36" t="s">
        <v>239</v>
      </c>
      <c r="D42" s="34">
        <v>99155.142000000007</v>
      </c>
      <c r="E42" s="40">
        <v>0</v>
      </c>
      <c r="F42" s="40">
        <v>0</v>
      </c>
      <c r="G42" s="34">
        <f t="shared" si="6"/>
        <v>99155.142000000007</v>
      </c>
    </row>
    <row r="43" spans="1:7" ht="15" x14ac:dyDescent="0.25">
      <c r="A43" s="23" t="s">
        <v>60</v>
      </c>
      <c r="B43" s="23" t="s">
        <v>61</v>
      </c>
      <c r="C43" s="8" t="s">
        <v>62</v>
      </c>
      <c r="D43" s="25">
        <f>D44</f>
        <v>150000</v>
      </c>
      <c r="E43" s="25">
        <f t="shared" ref="E43:G43" si="7">E44</f>
        <v>0</v>
      </c>
      <c r="F43" s="25">
        <f t="shared" si="7"/>
        <v>0</v>
      </c>
      <c r="G43" s="25">
        <f t="shared" si="7"/>
        <v>150000</v>
      </c>
    </row>
    <row r="44" spans="1:7" x14ac:dyDescent="0.2">
      <c r="C44" s="36" t="s">
        <v>112</v>
      </c>
      <c r="D44" s="34">
        <v>150000</v>
      </c>
      <c r="E44" s="34">
        <v>0</v>
      </c>
      <c r="F44" s="34">
        <v>0</v>
      </c>
      <c r="G44" s="34">
        <f>SUM(D44-E44-F44)</f>
        <v>150000</v>
      </c>
    </row>
    <row r="45" spans="1:7" ht="15" x14ac:dyDescent="0.25">
      <c r="A45" s="23" t="s">
        <v>43</v>
      </c>
      <c r="B45" s="23" t="s">
        <v>117</v>
      </c>
      <c r="C45" s="8" t="s">
        <v>118</v>
      </c>
      <c r="D45" s="25">
        <f>D46</f>
        <v>1800000</v>
      </c>
      <c r="E45" s="25">
        <f t="shared" ref="E45:G45" si="8">E46</f>
        <v>0</v>
      </c>
      <c r="F45" s="25">
        <f t="shared" si="8"/>
        <v>0</v>
      </c>
      <c r="G45" s="25">
        <f t="shared" si="8"/>
        <v>1800000</v>
      </c>
    </row>
    <row r="46" spans="1:7" ht="25.5" x14ac:dyDescent="0.2">
      <c r="A46" s="57"/>
      <c r="B46" s="57"/>
      <c r="C46" s="58" t="s">
        <v>119</v>
      </c>
      <c r="D46" s="33">
        <f>SUM(D47:D49)</f>
        <v>1800000</v>
      </c>
      <c r="E46" s="33">
        <f t="shared" ref="E46:G46" si="9">SUM(E47:E49)</f>
        <v>0</v>
      </c>
      <c r="F46" s="33">
        <f t="shared" si="9"/>
        <v>0</v>
      </c>
      <c r="G46" s="33">
        <f t="shared" si="9"/>
        <v>1800000</v>
      </c>
    </row>
    <row r="47" spans="1:7" x14ac:dyDescent="0.2">
      <c r="A47" s="57"/>
      <c r="B47" s="57"/>
      <c r="C47" s="36" t="s">
        <v>240</v>
      </c>
      <c r="D47" s="33">
        <v>600000</v>
      </c>
      <c r="E47" s="34">
        <v>0</v>
      </c>
      <c r="F47" s="35">
        <v>0</v>
      </c>
      <c r="G47" s="34">
        <f>SUM(D47-E47-F47)</f>
        <v>600000</v>
      </c>
    </row>
    <row r="48" spans="1:7" x14ac:dyDescent="0.2">
      <c r="A48" s="57"/>
      <c r="B48" s="57"/>
      <c r="C48" s="36" t="s">
        <v>230</v>
      </c>
      <c r="D48" s="33">
        <v>600000</v>
      </c>
      <c r="E48" s="34">
        <v>0</v>
      </c>
      <c r="F48" s="35">
        <v>0</v>
      </c>
      <c r="G48" s="34">
        <f>SUM(D48-E48-F48)</f>
        <v>600000</v>
      </c>
    </row>
    <row r="49" spans="1:7" x14ac:dyDescent="0.2">
      <c r="A49" s="57"/>
      <c r="B49" s="57"/>
      <c r="C49" s="36" t="s">
        <v>241</v>
      </c>
      <c r="D49" s="33">
        <v>600000</v>
      </c>
      <c r="E49" s="34">
        <v>0</v>
      </c>
      <c r="F49" s="35">
        <v>0</v>
      </c>
      <c r="G49" s="34">
        <f>SUM(D49-E49-F49)</f>
        <v>600000</v>
      </c>
    </row>
    <row r="50" spans="1:7" ht="15" x14ac:dyDescent="0.25">
      <c r="A50" s="23" t="s">
        <v>43</v>
      </c>
      <c r="B50" s="23" t="s">
        <v>121</v>
      </c>
      <c r="C50" s="8" t="s">
        <v>122</v>
      </c>
      <c r="D50" s="25">
        <f>D51</f>
        <v>2608000</v>
      </c>
      <c r="E50" s="25">
        <f t="shared" ref="E50:G50" si="10">E51</f>
        <v>0</v>
      </c>
      <c r="F50" s="25">
        <f t="shared" si="10"/>
        <v>0</v>
      </c>
      <c r="G50" s="25">
        <f t="shared" si="10"/>
        <v>2608000</v>
      </c>
    </row>
    <row r="51" spans="1:7" x14ac:dyDescent="0.2">
      <c r="C51" s="36" t="s">
        <v>242</v>
      </c>
      <c r="D51" s="33">
        <f>SUM(D52:D55)</f>
        <v>2608000</v>
      </c>
      <c r="E51" s="33">
        <f t="shared" ref="E51:G51" si="11">SUM(E52:E55)</f>
        <v>0</v>
      </c>
      <c r="F51" s="33">
        <f t="shared" si="11"/>
        <v>0</v>
      </c>
      <c r="G51" s="33">
        <f t="shared" si="11"/>
        <v>2608000</v>
      </c>
    </row>
    <row r="52" spans="1:7" x14ac:dyDescent="0.2">
      <c r="C52" s="36" t="s">
        <v>243</v>
      </c>
      <c r="D52" s="33">
        <v>652000</v>
      </c>
      <c r="E52" s="41">
        <v>0</v>
      </c>
      <c r="F52" s="41">
        <v>0</v>
      </c>
      <c r="G52" s="43">
        <f>SUM(D52-E52-F52)</f>
        <v>652000</v>
      </c>
    </row>
    <row r="53" spans="1:7" x14ac:dyDescent="0.2">
      <c r="C53" s="36" t="s">
        <v>244</v>
      </c>
      <c r="D53" s="33">
        <v>652000</v>
      </c>
      <c r="E53" s="41">
        <v>0</v>
      </c>
      <c r="F53" s="41">
        <v>0</v>
      </c>
      <c r="G53" s="43">
        <f>SUM(D53-E53-F53)</f>
        <v>652000</v>
      </c>
    </row>
    <row r="54" spans="1:7" x14ac:dyDescent="0.2">
      <c r="C54" s="36" t="s">
        <v>245</v>
      </c>
      <c r="D54" s="33">
        <v>652000</v>
      </c>
      <c r="E54" s="41">
        <v>0</v>
      </c>
      <c r="F54" s="41">
        <v>0</v>
      </c>
      <c r="G54" s="43">
        <f>SUM(D54-E54-F54)</f>
        <v>652000</v>
      </c>
    </row>
    <row r="55" spans="1:7" x14ac:dyDescent="0.2">
      <c r="C55" s="36" t="s">
        <v>246</v>
      </c>
      <c r="D55" s="33">
        <v>652000</v>
      </c>
      <c r="E55" s="41">
        <v>0</v>
      </c>
      <c r="F55" s="41">
        <v>0</v>
      </c>
      <c r="G55" s="43">
        <f>SUM(D55-E55-F55)</f>
        <v>652000</v>
      </c>
    </row>
    <row r="56" spans="1:7" ht="15" x14ac:dyDescent="0.25">
      <c r="A56" s="23" t="s">
        <v>43</v>
      </c>
      <c r="B56" s="23" t="s">
        <v>64</v>
      </c>
      <c r="C56" s="8" t="s">
        <v>65</v>
      </c>
      <c r="D56" s="25">
        <f>SUM(D57:D58)</f>
        <v>2400000</v>
      </c>
      <c r="E56" s="25">
        <f t="shared" ref="E56:G56" si="12">SUM(E57:E58)</f>
        <v>0</v>
      </c>
      <c r="F56" s="25">
        <f t="shared" si="12"/>
        <v>0</v>
      </c>
      <c r="G56" s="25">
        <f t="shared" si="12"/>
        <v>2400000</v>
      </c>
    </row>
    <row r="57" spans="1:7" x14ac:dyDescent="0.2">
      <c r="C57" s="36" t="s">
        <v>247</v>
      </c>
      <c r="D57" s="33">
        <v>400000</v>
      </c>
      <c r="E57" s="41">
        <v>0</v>
      </c>
      <c r="F57" s="42">
        <v>0</v>
      </c>
      <c r="G57" s="43">
        <f>SUM(D57-E57-F57)</f>
        <v>400000</v>
      </c>
    </row>
    <row r="58" spans="1:7" x14ac:dyDescent="0.2">
      <c r="C58" s="36" t="s">
        <v>248</v>
      </c>
      <c r="D58" s="34">
        <f>SUM(D59:D60)</f>
        <v>2000000</v>
      </c>
      <c r="E58" s="34">
        <f t="shared" ref="E58:G58" si="13">SUM(E59:E60)</f>
        <v>0</v>
      </c>
      <c r="F58" s="34">
        <f t="shared" si="13"/>
        <v>0</v>
      </c>
      <c r="G58" s="34">
        <f t="shared" si="13"/>
        <v>2000000</v>
      </c>
    </row>
    <row r="59" spans="1:7" x14ac:dyDescent="0.2">
      <c r="C59" s="36" t="s">
        <v>240</v>
      </c>
      <c r="D59" s="34">
        <v>1000000</v>
      </c>
      <c r="E59" s="41">
        <v>0</v>
      </c>
      <c r="F59" s="42">
        <v>0</v>
      </c>
      <c r="G59" s="43">
        <f>SUM(D59-E59-F59)</f>
        <v>1000000</v>
      </c>
    </row>
    <row r="60" spans="1:7" x14ac:dyDescent="0.2">
      <c r="C60" s="36" t="s">
        <v>249</v>
      </c>
      <c r="D60" s="34">
        <v>1000000</v>
      </c>
      <c r="E60" s="41">
        <v>0</v>
      </c>
      <c r="F60" s="42">
        <v>0</v>
      </c>
      <c r="G60" s="43">
        <f>SUM(D60-E60-F60)</f>
        <v>1000000</v>
      </c>
    </row>
    <row r="61" spans="1:7" ht="15" x14ac:dyDescent="0.25">
      <c r="A61" s="23" t="s">
        <v>70</v>
      </c>
      <c r="B61" s="23" t="s">
        <v>71</v>
      </c>
      <c r="C61" s="8" t="s">
        <v>72</v>
      </c>
      <c r="D61" s="25">
        <f>SUM(D62+D65)</f>
        <v>2961309.0019999999</v>
      </c>
      <c r="E61" s="25">
        <f t="shared" ref="E61:F61" si="14">SUM(E62+E65)</f>
        <v>0</v>
      </c>
      <c r="F61" s="25">
        <f t="shared" si="14"/>
        <v>0</v>
      </c>
      <c r="G61" s="25">
        <f>SUM(G62+G65)</f>
        <v>2961309.0019999999</v>
      </c>
    </row>
    <row r="62" spans="1:7" x14ac:dyDescent="0.2">
      <c r="C62" s="36" t="s">
        <v>250</v>
      </c>
      <c r="D62" s="34">
        <f>SUM(D63:D64)</f>
        <v>2178284</v>
      </c>
      <c r="E62" s="34">
        <f t="shared" ref="E62:G62" si="15">SUM(E63:E64)</f>
        <v>0</v>
      </c>
      <c r="F62" s="34">
        <f t="shared" si="15"/>
        <v>0</v>
      </c>
      <c r="G62" s="34">
        <f t="shared" si="15"/>
        <v>2178284</v>
      </c>
    </row>
    <row r="63" spans="1:7" x14ac:dyDescent="0.2">
      <c r="C63" s="36" t="s">
        <v>220</v>
      </c>
      <c r="D63" s="34">
        <v>1089142</v>
      </c>
      <c r="E63" s="41">
        <v>0</v>
      </c>
      <c r="F63" s="42">
        <v>0</v>
      </c>
      <c r="G63" s="43">
        <f>SUM(D63-E63-F63)</f>
        <v>1089142</v>
      </c>
    </row>
    <row r="64" spans="1:7" x14ac:dyDescent="0.2">
      <c r="C64" s="36" t="s">
        <v>239</v>
      </c>
      <c r="D64" s="34">
        <v>1089142</v>
      </c>
      <c r="E64" s="41">
        <v>0</v>
      </c>
      <c r="F64" s="42">
        <v>0</v>
      </c>
      <c r="G64" s="43">
        <f>SUM(D64-E64-F64)</f>
        <v>1089142</v>
      </c>
    </row>
    <row r="65" spans="1:9" x14ac:dyDescent="0.2">
      <c r="C65" s="36" t="s">
        <v>251</v>
      </c>
      <c r="D65" s="34">
        <f>SUM(D66:D71)</f>
        <v>783025.00199999998</v>
      </c>
      <c r="E65" s="34">
        <f>SUM(E66:E71)</f>
        <v>0</v>
      </c>
      <c r="F65" s="34">
        <f t="shared" ref="F65:G65" si="16">SUM(F66:F71)</f>
        <v>0</v>
      </c>
      <c r="G65" s="34">
        <f t="shared" si="16"/>
        <v>783025.00199999998</v>
      </c>
      <c r="I65" s="61"/>
    </row>
    <row r="66" spans="1:9" x14ac:dyDescent="0.2">
      <c r="C66" s="36" t="s">
        <v>252</v>
      </c>
      <c r="D66" s="34">
        <v>130504.167</v>
      </c>
      <c r="E66" s="41">
        <v>0</v>
      </c>
      <c r="F66" s="42">
        <v>0</v>
      </c>
      <c r="G66" s="43">
        <f t="shared" ref="G66:G71" si="17">SUM(D66-E66-F66)</f>
        <v>130504.167</v>
      </c>
    </row>
    <row r="67" spans="1:9" x14ac:dyDescent="0.2">
      <c r="C67" s="36" t="s">
        <v>230</v>
      </c>
      <c r="D67" s="34">
        <v>130504.167</v>
      </c>
      <c r="E67" s="41">
        <v>0</v>
      </c>
      <c r="F67" s="41">
        <v>0</v>
      </c>
      <c r="G67" s="43">
        <f t="shared" si="17"/>
        <v>130504.167</v>
      </c>
    </row>
    <row r="68" spans="1:9" x14ac:dyDescent="0.2">
      <c r="C68" s="36" t="s">
        <v>253</v>
      </c>
      <c r="D68" s="34">
        <v>130504.167</v>
      </c>
      <c r="E68" s="41">
        <v>0</v>
      </c>
      <c r="F68" s="41">
        <v>0</v>
      </c>
      <c r="G68" s="43">
        <f t="shared" si="17"/>
        <v>130504.167</v>
      </c>
    </row>
    <row r="69" spans="1:9" x14ac:dyDescent="0.2">
      <c r="C69" s="36" t="s">
        <v>254</v>
      </c>
      <c r="D69" s="34">
        <v>130504.167</v>
      </c>
      <c r="E69" s="41">
        <v>0</v>
      </c>
      <c r="F69" s="41">
        <v>0</v>
      </c>
      <c r="G69" s="43">
        <f t="shared" si="17"/>
        <v>130504.167</v>
      </c>
    </row>
    <row r="70" spans="1:9" x14ac:dyDescent="0.2">
      <c r="C70" s="36" t="s">
        <v>255</v>
      </c>
      <c r="D70" s="34">
        <v>130504.167</v>
      </c>
      <c r="E70" s="41">
        <v>0</v>
      </c>
      <c r="F70" s="41">
        <v>0</v>
      </c>
      <c r="G70" s="43">
        <f t="shared" si="17"/>
        <v>130504.167</v>
      </c>
    </row>
    <row r="71" spans="1:9" x14ac:dyDescent="0.2">
      <c r="C71" s="36" t="s">
        <v>256</v>
      </c>
      <c r="D71" s="34">
        <v>130504.167</v>
      </c>
      <c r="E71" s="41">
        <v>0</v>
      </c>
      <c r="F71" s="41">
        <v>0</v>
      </c>
      <c r="G71" s="43">
        <f t="shared" si="17"/>
        <v>130504.167</v>
      </c>
    </row>
    <row r="72" spans="1:9" ht="15" x14ac:dyDescent="0.25">
      <c r="A72" s="23" t="s">
        <v>43</v>
      </c>
      <c r="B72" s="23" t="s">
        <v>74</v>
      </c>
      <c r="C72" s="8" t="s">
        <v>75</v>
      </c>
      <c r="D72" s="25">
        <f>D73</f>
        <v>825000</v>
      </c>
      <c r="E72" s="25">
        <f t="shared" ref="E72:G72" si="18">E73</f>
        <v>0</v>
      </c>
      <c r="F72" s="25">
        <f t="shared" si="18"/>
        <v>0</v>
      </c>
      <c r="G72" s="25">
        <f t="shared" si="18"/>
        <v>825000</v>
      </c>
    </row>
    <row r="73" spans="1:9" x14ac:dyDescent="0.2">
      <c r="C73" s="36" t="s">
        <v>257</v>
      </c>
      <c r="D73" s="34">
        <v>825000</v>
      </c>
      <c r="E73" s="34">
        <v>0</v>
      </c>
      <c r="F73" s="34">
        <v>0</v>
      </c>
      <c r="G73" s="34">
        <f>SUM(D73-E73-F73)</f>
        <v>825000</v>
      </c>
    </row>
    <row r="74" spans="1:9" ht="18.75" x14ac:dyDescent="0.3">
      <c r="A74" s="87" t="s">
        <v>79</v>
      </c>
      <c r="B74" s="87"/>
      <c r="C74" s="87"/>
      <c r="D74" s="74"/>
      <c r="E74" s="37"/>
      <c r="F74" s="37"/>
      <c r="G74" s="37"/>
    </row>
    <row r="75" spans="1:9" ht="15" x14ac:dyDescent="0.25">
      <c r="A75" s="44" t="s">
        <v>80</v>
      </c>
      <c r="B75" s="44" t="s">
        <v>81</v>
      </c>
      <c r="C75" s="44" t="s">
        <v>82</v>
      </c>
      <c r="D75" s="25">
        <f>D76</f>
        <v>2119044</v>
      </c>
      <c r="E75" s="25">
        <f t="shared" ref="E75:G75" si="19">E76</f>
        <v>0</v>
      </c>
      <c r="F75" s="25">
        <f t="shared" si="19"/>
        <v>0</v>
      </c>
      <c r="G75" s="25">
        <f t="shared" si="19"/>
        <v>2119044</v>
      </c>
    </row>
    <row r="76" spans="1:9" x14ac:dyDescent="0.2">
      <c r="C76" s="36" t="s">
        <v>258</v>
      </c>
      <c r="D76" s="34">
        <v>2119044</v>
      </c>
      <c r="E76" s="40">
        <v>0</v>
      </c>
      <c r="F76" s="35">
        <v>0</v>
      </c>
      <c r="G76" s="34">
        <f>SUM(D76-E76-F76)</f>
        <v>2119044</v>
      </c>
    </row>
    <row r="77" spans="1:9" ht="18.75" x14ac:dyDescent="0.3">
      <c r="A77" s="87" t="s">
        <v>146</v>
      </c>
      <c r="B77" s="87"/>
      <c r="C77" s="87"/>
      <c r="D77" s="74"/>
      <c r="E77" s="37"/>
      <c r="F77" s="37"/>
      <c r="G77" s="37"/>
    </row>
    <row r="78" spans="1:9" ht="15" x14ac:dyDescent="0.25">
      <c r="A78" s="10" t="s">
        <v>80</v>
      </c>
      <c r="B78" s="10" t="s">
        <v>147</v>
      </c>
      <c r="C78" s="9" t="s">
        <v>148</v>
      </c>
      <c r="D78" s="46">
        <f>D79</f>
        <v>800000</v>
      </c>
      <c r="E78" s="46">
        <f t="shared" ref="E78:G78" si="20">E79</f>
        <v>0</v>
      </c>
      <c r="F78" s="46">
        <f t="shared" si="20"/>
        <v>0</v>
      </c>
      <c r="G78" s="46">
        <f t="shared" si="20"/>
        <v>800000</v>
      </c>
    </row>
    <row r="79" spans="1:9" ht="15" x14ac:dyDescent="0.25">
      <c r="A79" s="82"/>
      <c r="B79" s="22"/>
      <c r="C79" s="71" t="s">
        <v>259</v>
      </c>
      <c r="D79" s="70">
        <f>SUM(D80:D81)</f>
        <v>800000</v>
      </c>
      <c r="E79" s="70">
        <f t="shared" ref="E79:G79" si="21">SUM(E80:E81)</f>
        <v>0</v>
      </c>
      <c r="F79" s="70">
        <f t="shared" si="21"/>
        <v>0</v>
      </c>
      <c r="G79" s="70">
        <f t="shared" si="21"/>
        <v>800000</v>
      </c>
    </row>
    <row r="80" spans="1:9" s="22" customFormat="1" x14ac:dyDescent="0.2">
      <c r="C80" s="36" t="s">
        <v>239</v>
      </c>
      <c r="D80" s="33">
        <v>400000</v>
      </c>
      <c r="E80" s="64">
        <v>0</v>
      </c>
      <c r="F80" s="65">
        <v>0</v>
      </c>
      <c r="G80" s="64">
        <f>SUM(D80-E80-F80)</f>
        <v>400000</v>
      </c>
    </row>
    <row r="81" spans="1:7" ht="15" thickBot="1" x14ac:dyDescent="0.25">
      <c r="A81" s="47"/>
      <c r="B81" s="47"/>
      <c r="C81" s="48" t="s">
        <v>260</v>
      </c>
      <c r="D81" s="49">
        <v>400000</v>
      </c>
      <c r="E81" s="50">
        <v>0</v>
      </c>
      <c r="F81" s="51">
        <v>0</v>
      </c>
      <c r="G81" s="50">
        <f>SUM(D81-E81-F81)</f>
        <v>400000</v>
      </c>
    </row>
    <row r="82" spans="1:7" ht="16.5" thickTop="1" thickBot="1" x14ac:dyDescent="0.3">
      <c r="A82" s="47"/>
      <c r="B82" s="47"/>
      <c r="C82" s="53" t="s">
        <v>85</v>
      </c>
      <c r="D82" s="54">
        <f>SUM(D78+D75+D72+D61+D56+D50+D45+D43+D26+D24+D17+D10+D8)</f>
        <v>27347696.990000002</v>
      </c>
      <c r="E82" s="54">
        <f>SUM(E78+E75+E72+E61+E56+E50+E45+E43+E26+E24+E17+E10+E8)</f>
        <v>0</v>
      </c>
      <c r="F82" s="54">
        <f>SUM(F78+F75+F72+F61+F56+F50+F45+F43+F26+F24+F17+F10+F8)</f>
        <v>0</v>
      </c>
      <c r="G82" s="54">
        <f>SUM(G78+G75+G72+G61+G56+G50+G45+G43+G26+G24+G17+G10+G8)</f>
        <v>27347696.990000002</v>
      </c>
    </row>
    <row r="83" spans="1:7" ht="15" thickTop="1" x14ac:dyDescent="0.2"/>
  </sheetData>
  <mergeCells count="10">
    <mergeCell ref="A3:C3"/>
    <mergeCell ref="A1:C1"/>
    <mergeCell ref="D1"/>
    <mergeCell ref="A2:C2"/>
    <mergeCell ref="D2"/>
    <mergeCell ref="A74:C74"/>
    <mergeCell ref="A77:C77"/>
    <mergeCell ref="A7:C7"/>
    <mergeCell ref="A9:C9"/>
    <mergeCell ref="A16:C16"/>
  </mergeCells>
  <pageMargins left="0.7" right="0.7" top="0.75" bottom="0.75" header="0.3" footer="0.3"/>
  <pageSetup scale="55" fitToHeight="0" orientation="landscape" r:id="rId1"/>
  <ignoredErrors>
    <ignoredError sqref="A78 A75 A72 A61 A56 A50 A45 A43 A26 A24 A17 A10 A8" numberStoredAsText="1"/>
    <ignoredError sqref="G24 G26 G28 G43 G56 G58 G65 G7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6B1FC-6AAD-4271-BA4D-9C10DCB94A8B}">
  <sheetPr>
    <pageSetUpPr fitToPage="1"/>
  </sheetPr>
  <dimension ref="A1:H54"/>
  <sheetViews>
    <sheetView workbookViewId="0">
      <pane ySplit="5" topLeftCell="A8" activePane="bottomLeft" state="frozen"/>
      <selection activeCell="B22" sqref="B22"/>
      <selection pane="bottomLeft" activeCell="B22" sqref="B22"/>
    </sheetView>
  </sheetViews>
  <sheetFormatPr defaultRowHeight="14.25" x14ac:dyDescent="0.2"/>
  <cols>
    <col min="1" max="1" width="31.42578125" style="17" bestFit="1" customWidth="1"/>
    <col min="2" max="2" width="11.28515625" style="17" customWidth="1"/>
    <col min="3" max="3" width="70.28515625" style="17" customWidth="1"/>
    <col min="4" max="4" width="16.4257812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8" ht="20.25" x14ac:dyDescent="0.3">
      <c r="A1" s="86" t="s">
        <v>261</v>
      </c>
      <c r="B1" s="86"/>
      <c r="C1" s="86"/>
      <c r="D1" s="16"/>
    </row>
    <row r="2" spans="1:8" ht="20.25" x14ac:dyDescent="0.3">
      <c r="A2" s="86" t="s">
        <v>262</v>
      </c>
      <c r="B2" s="86"/>
      <c r="C2" s="86"/>
      <c r="D2" s="18"/>
    </row>
    <row r="3" spans="1:8" ht="20.25" x14ac:dyDescent="0.3">
      <c r="A3" s="86" t="s">
        <v>31</v>
      </c>
      <c r="B3" s="86"/>
      <c r="C3" s="86"/>
      <c r="D3" s="19"/>
    </row>
    <row r="5" spans="1:8" ht="20.25" x14ac:dyDescent="0.3">
      <c r="A5" s="55" t="s">
        <v>4</v>
      </c>
      <c r="B5" s="55" t="s">
        <v>32</v>
      </c>
      <c r="C5" s="55" t="s">
        <v>12</v>
      </c>
      <c r="D5" s="55" t="s">
        <v>15</v>
      </c>
      <c r="E5" s="55" t="s">
        <v>18</v>
      </c>
      <c r="F5" s="55" t="s">
        <v>21</v>
      </c>
      <c r="G5" s="55" t="s">
        <v>33</v>
      </c>
      <c r="H5" s="21" t="s">
        <v>27</v>
      </c>
    </row>
    <row r="6" spans="1:8" ht="20.25" x14ac:dyDescent="0.3">
      <c r="A6" s="55"/>
      <c r="B6" s="55"/>
      <c r="C6" s="55"/>
      <c r="D6" s="55"/>
      <c r="E6" s="55"/>
      <c r="F6" s="55"/>
      <c r="G6" s="55"/>
      <c r="H6" s="21"/>
    </row>
    <row r="7" spans="1:8" ht="18.75" customHeight="1" x14ac:dyDescent="0.3">
      <c r="A7" s="87" t="s">
        <v>34</v>
      </c>
      <c r="B7" s="87"/>
      <c r="C7" s="87"/>
      <c r="D7" s="37"/>
      <c r="E7" s="37"/>
      <c r="F7" s="37"/>
      <c r="G7" s="37"/>
    </row>
    <row r="8" spans="1:8" ht="15" customHeight="1" x14ac:dyDescent="0.25">
      <c r="A8" s="23" t="s">
        <v>35</v>
      </c>
      <c r="B8" s="23" t="s">
        <v>36</v>
      </c>
      <c r="C8" s="23" t="s">
        <v>37</v>
      </c>
      <c r="D8" s="69">
        <v>368148</v>
      </c>
      <c r="E8" s="25">
        <v>0</v>
      </c>
      <c r="F8" s="26">
        <v>0</v>
      </c>
      <c r="G8" s="25">
        <f>SUM(D8-E8-F8)</f>
        <v>368148</v>
      </c>
    </row>
    <row r="9" spans="1:8" ht="18.75" x14ac:dyDescent="0.3">
      <c r="A9" s="87" t="s">
        <v>38</v>
      </c>
      <c r="B9" s="87"/>
      <c r="C9" s="87"/>
      <c r="D9" s="37"/>
      <c r="E9" s="37"/>
      <c r="F9" s="37"/>
      <c r="G9" s="37"/>
    </row>
    <row r="10" spans="1:8" ht="15" x14ac:dyDescent="0.25">
      <c r="A10" s="23" t="s">
        <v>43</v>
      </c>
      <c r="B10" s="23" t="s">
        <v>40</v>
      </c>
      <c r="C10" s="23" t="s">
        <v>41</v>
      </c>
      <c r="D10" s="69">
        <f>SUM(D11:D16)</f>
        <v>6430417</v>
      </c>
      <c r="E10" s="69">
        <f>SUM(E11:E16)</f>
        <v>0</v>
      </c>
      <c r="F10" s="69">
        <f>SUM(F11:F16)</f>
        <v>0</v>
      </c>
      <c r="G10" s="69">
        <f>SUM(G11:G16)</f>
        <v>6430417</v>
      </c>
    </row>
    <row r="11" spans="1:8" ht="25.5" x14ac:dyDescent="0.2">
      <c r="C11" s="32" t="s">
        <v>263</v>
      </c>
      <c r="D11" s="33">
        <v>1138800</v>
      </c>
      <c r="E11" s="34">
        <v>0</v>
      </c>
      <c r="F11" s="35">
        <v>0</v>
      </c>
      <c r="G11" s="34">
        <f t="shared" ref="G11:G16" si="0">SUM(D11-E11-F11)</f>
        <v>1138800</v>
      </c>
    </row>
    <row r="12" spans="1:8" x14ac:dyDescent="0.2">
      <c r="C12" s="32" t="s">
        <v>264</v>
      </c>
      <c r="D12" s="33">
        <v>1182600</v>
      </c>
      <c r="E12" s="34">
        <v>0</v>
      </c>
      <c r="F12" s="35">
        <v>0</v>
      </c>
      <c r="G12" s="34">
        <f t="shared" si="0"/>
        <v>1182600</v>
      </c>
    </row>
    <row r="13" spans="1:8" ht="25.5" x14ac:dyDescent="0.2">
      <c r="C13" s="32" t="s">
        <v>265</v>
      </c>
      <c r="D13" s="33">
        <v>1500000</v>
      </c>
      <c r="E13" s="34">
        <v>0</v>
      </c>
      <c r="F13" s="35">
        <v>0</v>
      </c>
      <c r="G13" s="34">
        <f t="shared" si="0"/>
        <v>1500000</v>
      </c>
    </row>
    <row r="14" spans="1:8" ht="25.5" x14ac:dyDescent="0.2">
      <c r="C14" s="32" t="s">
        <v>266</v>
      </c>
      <c r="D14" s="33">
        <v>500000</v>
      </c>
      <c r="E14" s="34">
        <v>0</v>
      </c>
      <c r="F14" s="35">
        <v>0</v>
      </c>
      <c r="G14" s="34">
        <f t="shared" si="0"/>
        <v>500000</v>
      </c>
    </row>
    <row r="15" spans="1:8" ht="25.5" x14ac:dyDescent="0.2">
      <c r="C15" s="32" t="s">
        <v>267</v>
      </c>
      <c r="D15" s="33">
        <v>1359017</v>
      </c>
      <c r="E15" s="34">
        <v>0</v>
      </c>
      <c r="F15" s="35">
        <v>0</v>
      </c>
      <c r="G15" s="34">
        <f t="shared" si="0"/>
        <v>1359017</v>
      </c>
    </row>
    <row r="16" spans="1:8" x14ac:dyDescent="0.2">
      <c r="C16" s="36" t="s">
        <v>268</v>
      </c>
      <c r="D16" s="33">
        <v>750000</v>
      </c>
      <c r="E16" s="34">
        <v>0</v>
      </c>
      <c r="F16" s="35">
        <v>0</v>
      </c>
      <c r="G16" s="34">
        <f t="shared" si="0"/>
        <v>750000</v>
      </c>
    </row>
    <row r="17" spans="1:7" ht="18.75" x14ac:dyDescent="0.3">
      <c r="A17" s="87" t="s">
        <v>47</v>
      </c>
      <c r="B17" s="87"/>
      <c r="C17" s="87"/>
      <c r="D17" s="37"/>
      <c r="E17" s="37"/>
      <c r="F17" s="37"/>
      <c r="G17" s="37"/>
    </row>
    <row r="18" spans="1:7" ht="15" x14ac:dyDescent="0.25">
      <c r="A18" s="23" t="s">
        <v>48</v>
      </c>
      <c r="B18" s="23" t="s">
        <v>49</v>
      </c>
      <c r="C18" s="8" t="s">
        <v>50</v>
      </c>
      <c r="D18" s="25">
        <f>D19</f>
        <v>300000</v>
      </c>
      <c r="E18" s="25">
        <f t="shared" ref="E18:G18" si="1">E19</f>
        <v>0</v>
      </c>
      <c r="F18" s="25">
        <f t="shared" si="1"/>
        <v>0</v>
      </c>
      <c r="G18" s="25">
        <f t="shared" si="1"/>
        <v>300000</v>
      </c>
    </row>
    <row r="19" spans="1:7" x14ac:dyDescent="0.2">
      <c r="C19" s="36" t="s">
        <v>269</v>
      </c>
      <c r="D19" s="34">
        <f>SUM(D20:D21)</f>
        <v>300000</v>
      </c>
      <c r="E19" s="34">
        <f t="shared" ref="E19:G19" si="2">SUM(E20:E21)</f>
        <v>0</v>
      </c>
      <c r="F19" s="34">
        <f t="shared" si="2"/>
        <v>0</v>
      </c>
      <c r="G19" s="34">
        <f t="shared" si="2"/>
        <v>300000</v>
      </c>
    </row>
    <row r="20" spans="1:7" x14ac:dyDescent="0.2">
      <c r="C20" s="36" t="s">
        <v>270</v>
      </c>
      <c r="D20" s="34">
        <v>150000</v>
      </c>
      <c r="E20" s="40">
        <v>0</v>
      </c>
      <c r="F20" s="35">
        <v>0</v>
      </c>
      <c r="G20" s="34">
        <f>SUM(D20-E20-F20)</f>
        <v>150000</v>
      </c>
    </row>
    <row r="21" spans="1:7" x14ac:dyDescent="0.2">
      <c r="C21" s="36" t="s">
        <v>271</v>
      </c>
      <c r="D21" s="34">
        <v>150000</v>
      </c>
      <c r="E21" s="40">
        <v>0</v>
      </c>
      <c r="F21" s="35">
        <v>0</v>
      </c>
      <c r="G21" s="34">
        <f>SUM(D21-E21-F21)</f>
        <v>150000</v>
      </c>
    </row>
    <row r="22" spans="1:7" ht="15" x14ac:dyDescent="0.25">
      <c r="A22" s="23" t="s">
        <v>43</v>
      </c>
      <c r="B22" s="23" t="s">
        <v>52</v>
      </c>
      <c r="C22" s="8" t="s">
        <v>53</v>
      </c>
      <c r="D22" s="25">
        <f>SUM(D23:D24)</f>
        <v>450000</v>
      </c>
      <c r="E22" s="25">
        <f t="shared" ref="E22:G22" si="3">SUM(E23:E24)</f>
        <v>0</v>
      </c>
      <c r="F22" s="25">
        <f t="shared" si="3"/>
        <v>0</v>
      </c>
      <c r="G22" s="25">
        <f t="shared" si="3"/>
        <v>450000</v>
      </c>
    </row>
    <row r="23" spans="1:7" ht="25.5" x14ac:dyDescent="0.2">
      <c r="C23" s="32" t="s">
        <v>272</v>
      </c>
      <c r="D23" s="33">
        <v>300000</v>
      </c>
      <c r="E23" s="34">
        <v>0</v>
      </c>
      <c r="F23" s="35">
        <v>0</v>
      </c>
      <c r="G23" s="34">
        <f>SUM(D23-E23-F23)</f>
        <v>300000</v>
      </c>
    </row>
    <row r="24" spans="1:7" ht="25.5" x14ac:dyDescent="0.2">
      <c r="C24" s="32" t="s">
        <v>273</v>
      </c>
      <c r="D24" s="33">
        <v>150000</v>
      </c>
      <c r="E24" s="34">
        <v>0</v>
      </c>
      <c r="F24" s="35">
        <v>0</v>
      </c>
      <c r="G24" s="34">
        <f>SUM(D24-E24-F24)</f>
        <v>150000</v>
      </c>
    </row>
    <row r="25" spans="1:7" ht="15" x14ac:dyDescent="0.25">
      <c r="A25" s="23" t="s">
        <v>43</v>
      </c>
      <c r="B25" s="23" t="s">
        <v>117</v>
      </c>
      <c r="C25" s="9" t="s">
        <v>274</v>
      </c>
      <c r="D25" s="25">
        <f>D26</f>
        <v>450000</v>
      </c>
      <c r="E25" s="25">
        <f t="shared" ref="E25:G27" si="4">E26</f>
        <v>0</v>
      </c>
      <c r="F25" s="25">
        <f t="shared" si="4"/>
        <v>0</v>
      </c>
      <c r="G25" s="25">
        <f t="shared" si="4"/>
        <v>450000</v>
      </c>
    </row>
    <row r="26" spans="1:7" ht="25.5" x14ac:dyDescent="0.2">
      <c r="C26" s="32" t="s">
        <v>275</v>
      </c>
      <c r="D26" s="34">
        <v>450000</v>
      </c>
      <c r="E26" s="40">
        <v>0</v>
      </c>
      <c r="F26" s="35">
        <v>0</v>
      </c>
      <c r="G26" s="34">
        <f>SUM(D26-E26-F26)</f>
        <v>450000</v>
      </c>
    </row>
    <row r="27" spans="1:7" ht="15" x14ac:dyDescent="0.25">
      <c r="A27" s="23" t="s">
        <v>43</v>
      </c>
      <c r="B27" s="23" t="s">
        <v>55</v>
      </c>
      <c r="C27" s="9" t="s">
        <v>56</v>
      </c>
      <c r="D27" s="25">
        <f>D28</f>
        <v>1700000</v>
      </c>
      <c r="E27" s="25">
        <f t="shared" si="4"/>
        <v>0</v>
      </c>
      <c r="F27" s="25">
        <f t="shared" si="4"/>
        <v>0</v>
      </c>
      <c r="G27" s="25">
        <f t="shared" si="4"/>
        <v>1700000</v>
      </c>
    </row>
    <row r="28" spans="1:7" x14ac:dyDescent="0.2">
      <c r="C28" s="68" t="s">
        <v>276</v>
      </c>
      <c r="D28" s="34">
        <f>SUM(D29:D32)</f>
        <v>1700000</v>
      </c>
      <c r="E28" s="34">
        <f t="shared" ref="E28:F28" si="5">SUM(E29:E32)</f>
        <v>0</v>
      </c>
      <c r="F28" s="34">
        <f t="shared" si="5"/>
        <v>0</v>
      </c>
      <c r="G28" s="34">
        <f>SUM(G29:G32)</f>
        <v>1700000</v>
      </c>
    </row>
    <row r="29" spans="1:7" x14ac:dyDescent="0.2">
      <c r="C29" s="36" t="s">
        <v>277</v>
      </c>
      <c r="D29" s="34">
        <v>425000</v>
      </c>
      <c r="E29" s="40">
        <v>0</v>
      </c>
      <c r="F29" s="40">
        <v>0</v>
      </c>
      <c r="G29" s="34">
        <f>SUM(D29-E29-F29)</f>
        <v>425000</v>
      </c>
    </row>
    <row r="30" spans="1:7" x14ac:dyDescent="0.2">
      <c r="C30" s="36" t="s">
        <v>278</v>
      </c>
      <c r="D30" s="34">
        <v>425000</v>
      </c>
      <c r="E30" s="40">
        <v>0</v>
      </c>
      <c r="F30" s="40">
        <v>0</v>
      </c>
      <c r="G30" s="34">
        <f>SUM(D30-E30-F30)</f>
        <v>425000</v>
      </c>
    </row>
    <row r="31" spans="1:7" x14ac:dyDescent="0.2">
      <c r="C31" s="36" t="s">
        <v>279</v>
      </c>
      <c r="D31" s="34">
        <v>425000</v>
      </c>
      <c r="E31" s="40">
        <v>0</v>
      </c>
      <c r="F31" s="40">
        <v>0</v>
      </c>
      <c r="G31" s="34">
        <f>SUM(D31-E31-F31)</f>
        <v>425000</v>
      </c>
    </row>
    <row r="32" spans="1:7" x14ac:dyDescent="0.2">
      <c r="C32" s="36" t="s">
        <v>280</v>
      </c>
      <c r="D32" s="34">
        <v>425000</v>
      </c>
      <c r="E32" s="40">
        <v>0</v>
      </c>
      <c r="F32" s="40">
        <v>0</v>
      </c>
      <c r="G32" s="34">
        <f>SUM(D32-E32-F32)</f>
        <v>425000</v>
      </c>
    </row>
    <row r="33" spans="1:7" ht="15" x14ac:dyDescent="0.25">
      <c r="A33" s="23" t="s">
        <v>60</v>
      </c>
      <c r="B33" s="23" t="s">
        <v>61</v>
      </c>
      <c r="C33" s="8" t="s">
        <v>62</v>
      </c>
      <c r="D33" s="25">
        <f>D34</f>
        <v>400000</v>
      </c>
      <c r="E33" s="25">
        <v>0</v>
      </c>
      <c r="F33" s="25">
        <f t="shared" ref="F33:G33" si="6">F34</f>
        <v>0</v>
      </c>
      <c r="G33" s="25">
        <f t="shared" si="6"/>
        <v>400000</v>
      </c>
    </row>
    <row r="34" spans="1:7" x14ac:dyDescent="0.2">
      <c r="C34" s="36" t="s">
        <v>281</v>
      </c>
      <c r="D34" s="34">
        <v>400000</v>
      </c>
      <c r="E34" s="34">
        <v>0</v>
      </c>
      <c r="F34" s="34">
        <v>0</v>
      </c>
      <c r="G34" s="34">
        <f>SUM(D34-E34-F34)</f>
        <v>400000</v>
      </c>
    </row>
    <row r="35" spans="1:7" ht="15" x14ac:dyDescent="0.25">
      <c r="A35" s="23" t="s">
        <v>43</v>
      </c>
      <c r="B35" s="23" t="s">
        <v>121</v>
      </c>
      <c r="C35" s="8" t="s">
        <v>122</v>
      </c>
      <c r="D35" s="25">
        <f>D36</f>
        <v>1304000</v>
      </c>
      <c r="E35" s="25">
        <f t="shared" ref="E35:G35" si="7">E36</f>
        <v>0</v>
      </c>
      <c r="F35" s="25">
        <f t="shared" si="7"/>
        <v>0</v>
      </c>
      <c r="G35" s="25">
        <f t="shared" si="7"/>
        <v>1304000</v>
      </c>
    </row>
    <row r="36" spans="1:7" x14ac:dyDescent="0.2">
      <c r="C36" s="36" t="s">
        <v>282</v>
      </c>
      <c r="D36" s="33">
        <f>SUM(D37:D38)</f>
        <v>1304000</v>
      </c>
      <c r="E36" s="33">
        <f t="shared" ref="E36:F36" si="8">SUM(E37:E38)</f>
        <v>0</v>
      </c>
      <c r="F36" s="33">
        <f t="shared" si="8"/>
        <v>0</v>
      </c>
      <c r="G36" s="43">
        <f>SUM(G37:G38)</f>
        <v>1304000</v>
      </c>
    </row>
    <row r="37" spans="1:7" x14ac:dyDescent="0.2">
      <c r="C37" s="36" t="s">
        <v>280</v>
      </c>
      <c r="D37" s="33">
        <v>652000</v>
      </c>
      <c r="E37" s="41">
        <v>0</v>
      </c>
      <c r="F37" s="42">
        <v>0</v>
      </c>
      <c r="G37" s="43">
        <f>SUM(D37-E37-F37)</f>
        <v>652000</v>
      </c>
    </row>
    <row r="38" spans="1:7" x14ac:dyDescent="0.2">
      <c r="C38" s="36" t="s">
        <v>283</v>
      </c>
      <c r="D38" s="33">
        <v>652000</v>
      </c>
      <c r="E38" s="41">
        <v>0</v>
      </c>
      <c r="F38" s="42">
        <v>0</v>
      </c>
      <c r="G38" s="43">
        <f>SUM(D38-E38-F38)</f>
        <v>652000</v>
      </c>
    </row>
    <row r="39" spans="1:7" ht="15" x14ac:dyDescent="0.25">
      <c r="A39" s="23" t="s">
        <v>70</v>
      </c>
      <c r="B39" s="23" t="s">
        <v>71</v>
      </c>
      <c r="C39" s="8" t="s">
        <v>72</v>
      </c>
      <c r="D39" s="25">
        <f>SUM(D40:D41)</f>
        <v>1585534</v>
      </c>
      <c r="E39" s="25">
        <f t="shared" ref="E39:G39" si="9">SUM(E40:E41)</f>
        <v>0</v>
      </c>
      <c r="F39" s="25">
        <f t="shared" si="9"/>
        <v>0</v>
      </c>
      <c r="G39" s="25">
        <f t="shared" si="9"/>
        <v>1585534</v>
      </c>
    </row>
    <row r="40" spans="1:7" x14ac:dyDescent="0.2">
      <c r="C40" s="36" t="s">
        <v>284</v>
      </c>
      <c r="D40" s="34">
        <v>1089142</v>
      </c>
      <c r="E40" s="41">
        <v>0</v>
      </c>
      <c r="F40" s="42">
        <v>0</v>
      </c>
      <c r="G40" s="43">
        <f>SUM(D40-E40-F40)</f>
        <v>1089142</v>
      </c>
    </row>
    <row r="41" spans="1:7" x14ac:dyDescent="0.2">
      <c r="C41" s="36" t="s">
        <v>195</v>
      </c>
      <c r="D41" s="34">
        <f>SUM(D42:D44)</f>
        <v>496392</v>
      </c>
      <c r="E41" s="34">
        <f t="shared" ref="E41:F41" si="10">SUM(E42:E44)</f>
        <v>0</v>
      </c>
      <c r="F41" s="34">
        <f t="shared" si="10"/>
        <v>0</v>
      </c>
      <c r="G41" s="43">
        <f>SUM(G42:G44)</f>
        <v>496392</v>
      </c>
    </row>
    <row r="42" spans="1:7" x14ac:dyDescent="0.2">
      <c r="C42" s="36" t="s">
        <v>270</v>
      </c>
      <c r="D42" s="34">
        <v>165464</v>
      </c>
      <c r="E42" s="41">
        <v>0</v>
      </c>
      <c r="F42" s="42">
        <v>0</v>
      </c>
      <c r="G42" s="43">
        <f>SUM(D42-E42-F42)</f>
        <v>165464</v>
      </c>
    </row>
    <row r="43" spans="1:7" x14ac:dyDescent="0.2">
      <c r="C43" s="36" t="s">
        <v>285</v>
      </c>
      <c r="D43" s="34">
        <v>165464</v>
      </c>
      <c r="E43" s="41">
        <v>0</v>
      </c>
      <c r="F43" s="42">
        <v>0</v>
      </c>
      <c r="G43" s="43">
        <f>SUM(D43-E43-F43)</f>
        <v>165464</v>
      </c>
    </row>
    <row r="44" spans="1:7" x14ac:dyDescent="0.2">
      <c r="C44" s="36" t="s">
        <v>286</v>
      </c>
      <c r="D44" s="34">
        <v>165464</v>
      </c>
      <c r="E44" s="41">
        <v>0</v>
      </c>
      <c r="F44" s="42">
        <v>0</v>
      </c>
      <c r="G44" s="43">
        <f>SUM(D44-E44-F44)</f>
        <v>165464</v>
      </c>
    </row>
    <row r="45" spans="1:7" ht="18.75" x14ac:dyDescent="0.3">
      <c r="A45" s="87" t="s">
        <v>79</v>
      </c>
      <c r="B45" s="87"/>
      <c r="C45" s="87"/>
      <c r="D45" s="37"/>
      <c r="E45" s="37"/>
      <c r="F45" s="37"/>
      <c r="G45" s="37"/>
    </row>
    <row r="46" spans="1:7" ht="15" x14ac:dyDescent="0.25">
      <c r="A46" s="23" t="s">
        <v>80</v>
      </c>
      <c r="B46" s="44" t="s">
        <v>81</v>
      </c>
      <c r="C46" s="44" t="s">
        <v>82</v>
      </c>
      <c r="D46" s="25">
        <f>D47</f>
        <v>906011</v>
      </c>
      <c r="E46" s="25">
        <f t="shared" ref="E46:G46" si="11">E47</f>
        <v>0</v>
      </c>
      <c r="F46" s="25">
        <f t="shared" si="11"/>
        <v>0</v>
      </c>
      <c r="G46" s="25">
        <f t="shared" si="11"/>
        <v>906011</v>
      </c>
    </row>
    <row r="47" spans="1:7" ht="25.5" x14ac:dyDescent="0.2">
      <c r="C47" s="32" t="s">
        <v>287</v>
      </c>
      <c r="D47" s="34">
        <v>906011</v>
      </c>
      <c r="E47" s="40">
        <v>0</v>
      </c>
      <c r="F47" s="35">
        <v>0</v>
      </c>
      <c r="G47" s="34">
        <f>SUM(D47-E47-F47)</f>
        <v>906011</v>
      </c>
    </row>
    <row r="48" spans="1:7" ht="18.75" x14ac:dyDescent="0.3">
      <c r="A48" s="87" t="s">
        <v>146</v>
      </c>
      <c r="B48" s="87"/>
      <c r="C48" s="87"/>
      <c r="D48" s="37"/>
      <c r="E48" s="37"/>
      <c r="F48" s="37"/>
      <c r="G48" s="37"/>
    </row>
    <row r="49" spans="1:7" ht="15" x14ac:dyDescent="0.25">
      <c r="A49" s="23" t="s">
        <v>80</v>
      </c>
      <c r="B49" s="10" t="s">
        <v>147</v>
      </c>
      <c r="C49" s="9" t="s">
        <v>148</v>
      </c>
      <c r="D49" s="46">
        <f>D50</f>
        <v>1200000</v>
      </c>
      <c r="E49" s="46">
        <f t="shared" ref="E49:G49" si="12">E50</f>
        <v>0</v>
      </c>
      <c r="F49" s="46">
        <f t="shared" si="12"/>
        <v>0</v>
      </c>
      <c r="G49" s="46">
        <f t="shared" si="12"/>
        <v>1200000</v>
      </c>
    </row>
    <row r="50" spans="1:7" x14ac:dyDescent="0.2">
      <c r="A50" s="22"/>
      <c r="B50" s="22"/>
      <c r="C50" s="71" t="s">
        <v>259</v>
      </c>
      <c r="D50" s="70">
        <f>SUM(D51:D52)</f>
        <v>1200000</v>
      </c>
      <c r="E50" s="70">
        <f t="shared" ref="E50:F50" si="13">SUM(E51:E52)</f>
        <v>0</v>
      </c>
      <c r="F50" s="70">
        <f t="shared" si="13"/>
        <v>0</v>
      </c>
      <c r="G50" s="70">
        <f>SUM(G51:G52)</f>
        <v>1200000</v>
      </c>
    </row>
    <row r="51" spans="1:7" s="22" customFormat="1" x14ac:dyDescent="0.2">
      <c r="C51" s="36" t="s">
        <v>288</v>
      </c>
      <c r="D51" s="33">
        <v>600000</v>
      </c>
      <c r="E51" s="64">
        <v>0</v>
      </c>
      <c r="F51" s="65">
        <v>0</v>
      </c>
      <c r="G51" s="64">
        <f>SUM(D51-E51-F51)</f>
        <v>600000</v>
      </c>
    </row>
    <row r="52" spans="1:7" ht="15" thickBot="1" x14ac:dyDescent="0.25">
      <c r="A52" s="47"/>
      <c r="B52" s="47"/>
      <c r="C52" s="48" t="s">
        <v>283</v>
      </c>
      <c r="D52" s="49">
        <v>600000</v>
      </c>
      <c r="E52" s="50">
        <v>0</v>
      </c>
      <c r="F52" s="51"/>
      <c r="G52" s="50">
        <f>SUM(D52-E52-F52)</f>
        <v>600000</v>
      </c>
    </row>
    <row r="53" spans="1:7" ht="16.5" thickTop="1" thickBot="1" x14ac:dyDescent="0.3">
      <c r="A53" s="47"/>
      <c r="B53" s="47"/>
      <c r="C53" s="53" t="s">
        <v>85</v>
      </c>
      <c r="D53" s="54">
        <f>SUM(D49+D46+D39+D35+D33+D27+D25+D22+D18+D10+D8)</f>
        <v>15094110</v>
      </c>
      <c r="E53" s="54">
        <f>SUM(E49+E46+E39+E35+E33+E27+E25+E22+E18+E10+E8)</f>
        <v>0</v>
      </c>
      <c r="F53" s="54">
        <f>SUM(F49+F46+F39+F35+F33+F27+F25+F22+F18+F10+F8)</f>
        <v>0</v>
      </c>
      <c r="G53" s="54">
        <f>SUM(G49+G46+G39+G35+G33+G27+G25+G22+G18+G10+G8)</f>
        <v>15094110</v>
      </c>
    </row>
    <row r="54" spans="1:7" ht="15" thickTop="1" x14ac:dyDescent="0.2"/>
  </sheetData>
  <mergeCells count="8">
    <mergeCell ref="A1:C1"/>
    <mergeCell ref="A2:C2"/>
    <mergeCell ref="A3:C3"/>
    <mergeCell ref="A45:C45"/>
    <mergeCell ref="A48:C48"/>
    <mergeCell ref="A7:C7"/>
    <mergeCell ref="A9:C9"/>
    <mergeCell ref="A17:C17"/>
  </mergeCells>
  <pageMargins left="0.7" right="0.7" top="0.75" bottom="0.75" header="0.3" footer="0.3"/>
  <pageSetup scale="54" fitToHeight="0" orientation="landscape" r:id="rId1"/>
  <ignoredErrors>
    <ignoredError sqref="A8 A10 A49 A46 A39 A35 A33 A27 A25 A22 A18" numberStoredAsText="1"/>
    <ignoredError sqref="G22 G25 G33 G39 G4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44CA4-2337-44CA-9639-66C1D14A8D44}">
  <sheetPr>
    <pageSetUpPr fitToPage="1"/>
  </sheetPr>
  <dimension ref="A1:H41"/>
  <sheetViews>
    <sheetView workbookViewId="0">
      <pane ySplit="5" topLeftCell="A6" activePane="bottomLeft" state="frozen"/>
      <selection activeCell="B22" sqref="B22"/>
      <selection pane="bottomLeft" activeCell="B22" sqref="B22"/>
    </sheetView>
  </sheetViews>
  <sheetFormatPr defaultRowHeight="14.25" x14ac:dyDescent="0.2"/>
  <cols>
    <col min="1" max="1" width="31.42578125" style="17" bestFit="1" customWidth="1"/>
    <col min="2" max="2" width="11.28515625" style="17" customWidth="1"/>
    <col min="3" max="3" width="67" style="17" bestFit="1" customWidth="1"/>
    <col min="4" max="4" width="16.85546875" style="17" bestFit="1" customWidth="1"/>
    <col min="5" max="5" width="30.140625" style="17" bestFit="1" customWidth="1"/>
    <col min="6" max="6" width="21" style="17" bestFit="1" customWidth="1"/>
    <col min="7" max="7" width="26" style="17" bestFit="1" customWidth="1"/>
    <col min="8" max="8" width="18.42578125" style="17" bestFit="1" customWidth="1"/>
    <col min="9" max="16384" width="9.140625" style="17"/>
  </cols>
  <sheetData>
    <row r="1" spans="1:8" ht="20.25" x14ac:dyDescent="0.3">
      <c r="A1" s="86" t="s">
        <v>289</v>
      </c>
      <c r="B1" s="86"/>
      <c r="C1" s="86"/>
      <c r="D1" s="16"/>
    </row>
    <row r="2" spans="1:8" ht="20.25" x14ac:dyDescent="0.3">
      <c r="A2" s="86" t="s">
        <v>290</v>
      </c>
      <c r="B2" s="86"/>
      <c r="C2" s="86"/>
      <c r="D2" s="18"/>
    </row>
    <row r="3" spans="1:8" ht="20.25" x14ac:dyDescent="0.3">
      <c r="A3" s="86" t="s">
        <v>31</v>
      </c>
      <c r="B3" s="86"/>
      <c r="C3" s="86"/>
      <c r="D3" s="19"/>
    </row>
    <row r="5" spans="1:8" ht="20.25" x14ac:dyDescent="0.3">
      <c r="A5" s="55" t="s">
        <v>4</v>
      </c>
      <c r="B5" s="55" t="s">
        <v>32</v>
      </c>
      <c r="C5" s="55" t="s">
        <v>12</v>
      </c>
      <c r="D5" s="55" t="s">
        <v>15</v>
      </c>
      <c r="E5" s="55" t="s">
        <v>18</v>
      </c>
      <c r="F5" s="55" t="s">
        <v>21</v>
      </c>
      <c r="G5" s="55" t="s">
        <v>33</v>
      </c>
      <c r="H5" s="21" t="s">
        <v>27</v>
      </c>
    </row>
    <row r="6" spans="1:8" ht="20.25" x14ac:dyDescent="0.3">
      <c r="A6" s="55"/>
      <c r="B6" s="55"/>
      <c r="C6" s="55"/>
      <c r="D6" s="55"/>
      <c r="E6" s="55"/>
      <c r="F6" s="55"/>
      <c r="G6" s="55"/>
      <c r="H6" s="21"/>
    </row>
    <row r="7" spans="1:8" ht="18.75" x14ac:dyDescent="0.3">
      <c r="A7" s="87" t="s">
        <v>34</v>
      </c>
      <c r="B7" s="87"/>
      <c r="C7" s="87"/>
      <c r="D7" s="37"/>
      <c r="E7" s="37"/>
      <c r="F7" s="37"/>
      <c r="G7" s="37"/>
    </row>
    <row r="8" spans="1:8" ht="15" x14ac:dyDescent="0.25">
      <c r="A8" s="23" t="s">
        <v>35</v>
      </c>
      <c r="B8" s="23" t="s">
        <v>36</v>
      </c>
      <c r="C8" s="23" t="s">
        <v>37</v>
      </c>
      <c r="D8" s="24">
        <v>560161</v>
      </c>
      <c r="E8" s="25">
        <v>0</v>
      </c>
      <c r="F8" s="26">
        <v>0</v>
      </c>
      <c r="G8" s="25">
        <f>SUM(D8-E8-F8)</f>
        <v>560161</v>
      </c>
    </row>
    <row r="9" spans="1:8" ht="18.75" x14ac:dyDescent="0.3">
      <c r="A9" s="87" t="s">
        <v>38</v>
      </c>
      <c r="B9" s="87"/>
      <c r="C9" s="87"/>
      <c r="D9" s="37"/>
      <c r="E9" s="37"/>
      <c r="F9" s="37"/>
      <c r="G9" s="37"/>
    </row>
    <row r="10" spans="1:8" ht="15" x14ac:dyDescent="0.25">
      <c r="A10" s="23" t="s">
        <v>43</v>
      </c>
      <c r="B10" s="23" t="s">
        <v>40</v>
      </c>
      <c r="C10" s="23" t="s">
        <v>41</v>
      </c>
      <c r="D10" s="24">
        <f>SUM(D11:D15)</f>
        <v>14462505</v>
      </c>
      <c r="E10" s="69">
        <f t="shared" ref="E10:G10" si="0">SUM(E11:E15)</f>
        <v>0</v>
      </c>
      <c r="F10" s="69">
        <f t="shared" si="0"/>
        <v>0</v>
      </c>
      <c r="G10" s="69">
        <f t="shared" si="0"/>
        <v>14462505</v>
      </c>
    </row>
    <row r="11" spans="1:8" ht="26.25" x14ac:dyDescent="0.25">
      <c r="A11" s="76"/>
      <c r="C11" s="32" t="s">
        <v>291</v>
      </c>
      <c r="D11" s="33">
        <v>10926545</v>
      </c>
      <c r="E11" s="34">
        <v>0</v>
      </c>
      <c r="F11" s="35">
        <v>0</v>
      </c>
      <c r="G11" s="34">
        <f>SUM(D11-E11-F11)</f>
        <v>10926545</v>
      </c>
    </row>
    <row r="12" spans="1:8" ht="25.5" x14ac:dyDescent="0.2">
      <c r="A12" s="62"/>
      <c r="C12" s="32" t="s">
        <v>292</v>
      </c>
      <c r="D12" s="33">
        <v>468000</v>
      </c>
      <c r="E12" s="34">
        <v>0</v>
      </c>
      <c r="F12" s="35">
        <v>0</v>
      </c>
      <c r="G12" s="34">
        <f>SUM(D12-E12-F12)</f>
        <v>468000</v>
      </c>
    </row>
    <row r="13" spans="1:8" ht="25.5" x14ac:dyDescent="0.2">
      <c r="A13" s="62"/>
      <c r="C13" s="32" t="s">
        <v>293</v>
      </c>
      <c r="D13" s="33">
        <v>250000</v>
      </c>
      <c r="E13" s="34">
        <v>0</v>
      </c>
      <c r="F13" s="35">
        <v>0</v>
      </c>
      <c r="G13" s="34">
        <f>SUM(D13-E13-F13)</f>
        <v>250000</v>
      </c>
    </row>
    <row r="14" spans="1:8" ht="25.5" x14ac:dyDescent="0.2">
      <c r="A14" s="62"/>
      <c r="C14" s="32" t="s">
        <v>294</v>
      </c>
      <c r="D14" s="33">
        <v>225000</v>
      </c>
      <c r="E14" s="34">
        <v>0</v>
      </c>
      <c r="F14" s="35">
        <v>0</v>
      </c>
      <c r="G14" s="34">
        <f>SUM(D14-E14-F14)</f>
        <v>225000</v>
      </c>
    </row>
    <row r="15" spans="1:8" ht="15" x14ac:dyDescent="0.25">
      <c r="A15" s="83"/>
      <c r="C15" s="36" t="s">
        <v>295</v>
      </c>
      <c r="D15" s="33">
        <v>2592960</v>
      </c>
      <c r="E15" s="34">
        <v>0</v>
      </c>
      <c r="F15" s="35">
        <v>0</v>
      </c>
      <c r="G15" s="34">
        <f>SUM(D15-E15-F15)</f>
        <v>2592960</v>
      </c>
    </row>
    <row r="16" spans="1:8" ht="18.75" x14ac:dyDescent="0.3">
      <c r="A16" s="87" t="s">
        <v>47</v>
      </c>
      <c r="B16" s="87"/>
      <c r="C16" s="87"/>
      <c r="D16" s="37"/>
      <c r="E16" s="37"/>
      <c r="F16" s="37"/>
      <c r="G16" s="37"/>
    </row>
    <row r="17" spans="1:7" ht="15" x14ac:dyDescent="0.25">
      <c r="A17" s="23" t="s">
        <v>48</v>
      </c>
      <c r="B17" s="23" t="s">
        <v>49</v>
      </c>
      <c r="C17" s="8" t="s">
        <v>50</v>
      </c>
      <c r="D17" s="25">
        <f>D18</f>
        <v>1700000</v>
      </c>
      <c r="E17" s="25">
        <f t="shared" ref="E17:G17" si="1">E18</f>
        <v>0</v>
      </c>
      <c r="F17" s="25">
        <f t="shared" si="1"/>
        <v>0</v>
      </c>
      <c r="G17" s="25">
        <f t="shared" si="1"/>
        <v>1700000</v>
      </c>
    </row>
    <row r="18" spans="1:7" x14ac:dyDescent="0.2">
      <c r="C18" s="36" t="s">
        <v>296</v>
      </c>
      <c r="D18" s="34">
        <f>SUM(D19:D20)</f>
        <v>1700000</v>
      </c>
      <c r="E18" s="34">
        <f t="shared" ref="E18:G18" si="2">SUM(E19:E20)</f>
        <v>0</v>
      </c>
      <c r="F18" s="34">
        <f t="shared" si="2"/>
        <v>0</v>
      </c>
      <c r="G18" s="34">
        <f t="shared" si="2"/>
        <v>1700000</v>
      </c>
    </row>
    <row r="19" spans="1:7" x14ac:dyDescent="0.2">
      <c r="C19" s="36" t="s">
        <v>297</v>
      </c>
      <c r="D19" s="34">
        <v>850000</v>
      </c>
      <c r="E19" s="40">
        <v>0</v>
      </c>
      <c r="F19" s="40">
        <v>0</v>
      </c>
      <c r="G19" s="34">
        <f>SUM(D19-E19-F19)</f>
        <v>850000</v>
      </c>
    </row>
    <row r="20" spans="1:7" x14ac:dyDescent="0.2">
      <c r="C20" s="36" t="s">
        <v>298</v>
      </c>
      <c r="D20" s="34">
        <v>850000</v>
      </c>
      <c r="E20" s="40">
        <v>0</v>
      </c>
      <c r="F20" s="40">
        <v>0</v>
      </c>
      <c r="G20" s="34">
        <f>SUM(D20-E20-F20)</f>
        <v>850000</v>
      </c>
    </row>
    <row r="21" spans="1:7" ht="15" x14ac:dyDescent="0.25">
      <c r="A21" s="23" t="s">
        <v>43</v>
      </c>
      <c r="B21" s="23" t="s">
        <v>52</v>
      </c>
      <c r="C21" s="8" t="s">
        <v>53</v>
      </c>
      <c r="D21" s="25">
        <f>SUM(D22:D22)</f>
        <v>46155</v>
      </c>
      <c r="E21" s="25">
        <f t="shared" ref="E21:G21" si="3">SUM(E22:E22)</f>
        <v>0</v>
      </c>
      <c r="F21" s="25">
        <f t="shared" si="3"/>
        <v>0</v>
      </c>
      <c r="G21" s="25">
        <f t="shared" si="3"/>
        <v>46155</v>
      </c>
    </row>
    <row r="22" spans="1:7" ht="25.5" x14ac:dyDescent="0.2">
      <c r="C22" s="32" t="s">
        <v>299</v>
      </c>
      <c r="D22" s="33">
        <v>46155</v>
      </c>
      <c r="E22" s="34">
        <v>0</v>
      </c>
      <c r="F22" s="35">
        <v>0</v>
      </c>
      <c r="G22" s="34">
        <f>SUM(D22-E22-F22)</f>
        <v>46155</v>
      </c>
    </row>
    <row r="23" spans="1:7" ht="15" x14ac:dyDescent="0.25">
      <c r="A23" s="23" t="s">
        <v>43</v>
      </c>
      <c r="B23" s="23" t="s">
        <v>64</v>
      </c>
      <c r="C23" s="9" t="s">
        <v>300</v>
      </c>
      <c r="D23" s="25">
        <f>D24</f>
        <v>358710</v>
      </c>
      <c r="E23" s="25">
        <f t="shared" ref="E23:G25" si="4">E24</f>
        <v>0</v>
      </c>
      <c r="F23" s="25">
        <f t="shared" si="4"/>
        <v>0</v>
      </c>
      <c r="G23" s="25">
        <f t="shared" si="4"/>
        <v>358710</v>
      </c>
    </row>
    <row r="24" spans="1:7" x14ac:dyDescent="0.2">
      <c r="C24" s="32" t="s">
        <v>301</v>
      </c>
      <c r="D24" s="34">
        <v>358710</v>
      </c>
      <c r="E24" s="40">
        <v>0</v>
      </c>
      <c r="F24" s="35">
        <v>0</v>
      </c>
      <c r="G24" s="34">
        <f>SUM(D24-E24-F24)</f>
        <v>358710</v>
      </c>
    </row>
    <row r="25" spans="1:7" ht="15" x14ac:dyDescent="0.25">
      <c r="A25" s="23" t="s">
        <v>43</v>
      </c>
      <c r="B25" s="23" t="s">
        <v>55</v>
      </c>
      <c r="C25" s="9" t="s">
        <v>56</v>
      </c>
      <c r="D25" s="25">
        <f>D26</f>
        <v>3600000</v>
      </c>
      <c r="E25" s="25">
        <f t="shared" si="4"/>
        <v>0</v>
      </c>
      <c r="F25" s="25">
        <f>F26</f>
        <v>0</v>
      </c>
      <c r="G25" s="25">
        <f t="shared" si="4"/>
        <v>3600000</v>
      </c>
    </row>
    <row r="26" spans="1:7" x14ac:dyDescent="0.2">
      <c r="C26" s="36" t="s">
        <v>302</v>
      </c>
      <c r="D26" s="34">
        <f>SUM(D27:D29)</f>
        <v>3600000</v>
      </c>
      <c r="E26" s="34">
        <f t="shared" ref="E26:F26" si="5">SUM(E27:E29)</f>
        <v>0</v>
      </c>
      <c r="F26" s="34">
        <f t="shared" si="5"/>
        <v>0</v>
      </c>
      <c r="G26" s="34">
        <f>SUM(G27:G29)</f>
        <v>3600000</v>
      </c>
    </row>
    <row r="27" spans="1:7" x14ac:dyDescent="0.2">
      <c r="C27" s="36" t="s">
        <v>303</v>
      </c>
      <c r="D27" s="34">
        <v>1200000</v>
      </c>
      <c r="E27" s="40">
        <v>0</v>
      </c>
      <c r="F27" s="35">
        <v>0</v>
      </c>
      <c r="G27" s="34">
        <f>SUM(D27-E27-F27)</f>
        <v>1200000</v>
      </c>
    </row>
    <row r="28" spans="1:7" x14ac:dyDescent="0.2">
      <c r="C28" s="36" t="s">
        <v>304</v>
      </c>
      <c r="D28" s="34">
        <v>1200000</v>
      </c>
      <c r="E28" s="40">
        <v>0</v>
      </c>
      <c r="F28" s="35">
        <v>0</v>
      </c>
      <c r="G28" s="34">
        <f>SUM(D28-E28-F28)</f>
        <v>1200000</v>
      </c>
    </row>
    <row r="29" spans="1:7" x14ac:dyDescent="0.2">
      <c r="C29" s="36" t="s">
        <v>305</v>
      </c>
      <c r="D29" s="34">
        <v>1200000</v>
      </c>
      <c r="E29" s="40">
        <v>0</v>
      </c>
      <c r="F29" s="35">
        <v>0</v>
      </c>
      <c r="G29" s="34">
        <f>SUM(D29-E29-F29)</f>
        <v>1200000</v>
      </c>
    </row>
    <row r="30" spans="1:7" ht="15" x14ac:dyDescent="0.25">
      <c r="A30" s="23" t="s">
        <v>60</v>
      </c>
      <c r="B30" s="23" t="s">
        <v>61</v>
      </c>
      <c r="C30" s="8" t="s">
        <v>62</v>
      </c>
      <c r="D30" s="25">
        <f>D31</f>
        <v>215000</v>
      </c>
      <c r="E30" s="25">
        <f t="shared" ref="E30:F30" si="6">E31</f>
        <v>0</v>
      </c>
      <c r="F30" s="25">
        <f t="shared" si="6"/>
        <v>0</v>
      </c>
      <c r="G30" s="25">
        <f>G31</f>
        <v>215000</v>
      </c>
    </row>
    <row r="31" spans="1:7" x14ac:dyDescent="0.2">
      <c r="C31" s="36" t="s">
        <v>306</v>
      </c>
      <c r="D31" s="34">
        <v>215000</v>
      </c>
      <c r="E31" s="34">
        <v>0</v>
      </c>
      <c r="F31" s="34">
        <v>0</v>
      </c>
      <c r="G31" s="34">
        <f>SUM(D31-E31-F31)</f>
        <v>215000</v>
      </c>
    </row>
    <row r="32" spans="1:7" ht="15.75" customHeight="1" x14ac:dyDescent="0.25">
      <c r="A32" s="23" t="s">
        <v>43</v>
      </c>
      <c r="B32" s="23" t="s">
        <v>121</v>
      </c>
      <c r="C32" s="8" t="s">
        <v>122</v>
      </c>
      <c r="D32" s="25">
        <f>D33</f>
        <v>365000</v>
      </c>
      <c r="E32" s="25">
        <f t="shared" ref="E32:G32" si="7">E33</f>
        <v>0</v>
      </c>
      <c r="F32" s="25">
        <f t="shared" si="7"/>
        <v>0</v>
      </c>
      <c r="G32" s="25">
        <f t="shared" si="7"/>
        <v>365000</v>
      </c>
    </row>
    <row r="33" spans="1:7" ht="25.5" x14ac:dyDescent="0.2">
      <c r="C33" s="32" t="s">
        <v>307</v>
      </c>
      <c r="D33" s="33">
        <v>365000</v>
      </c>
      <c r="E33" s="41">
        <v>0</v>
      </c>
      <c r="F33" s="42">
        <v>0</v>
      </c>
      <c r="G33" s="43">
        <f>SUM(D33-E33-F33)</f>
        <v>365000</v>
      </c>
    </row>
    <row r="34" spans="1:7" ht="15" x14ac:dyDescent="0.25">
      <c r="A34" s="23" t="s">
        <v>70</v>
      </c>
      <c r="B34" s="23" t="s">
        <v>71</v>
      </c>
      <c r="C34" s="8" t="s">
        <v>72</v>
      </c>
      <c r="D34" s="25">
        <f>SUM(D35:D36)</f>
        <v>1659049</v>
      </c>
      <c r="E34" s="25">
        <f t="shared" ref="E34:F34" si="8">SUM(E35:E36)</f>
        <v>0</v>
      </c>
      <c r="F34" s="25">
        <f t="shared" si="8"/>
        <v>0</v>
      </c>
      <c r="G34" s="25">
        <f>SUM(G35:G36)</f>
        <v>1659049</v>
      </c>
    </row>
    <row r="35" spans="1:7" x14ac:dyDescent="0.2">
      <c r="C35" s="36" t="s">
        <v>308</v>
      </c>
      <c r="D35" s="34">
        <v>1089142</v>
      </c>
      <c r="E35" s="41">
        <v>0</v>
      </c>
      <c r="F35" s="42">
        <v>0</v>
      </c>
      <c r="G35" s="43">
        <f>SUM(D35-E35-F35)</f>
        <v>1089142</v>
      </c>
    </row>
    <row r="36" spans="1:7" x14ac:dyDescent="0.2">
      <c r="C36" s="36" t="s">
        <v>195</v>
      </c>
      <c r="D36" s="34">
        <f>SUM(D37:D39)</f>
        <v>569907</v>
      </c>
      <c r="E36" s="34">
        <f t="shared" ref="E36:F36" si="9">SUM(E37:E39)</f>
        <v>0</v>
      </c>
      <c r="F36" s="34">
        <f t="shared" si="9"/>
        <v>0</v>
      </c>
      <c r="G36" s="43">
        <f>SUM(G37:G39)</f>
        <v>569907</v>
      </c>
    </row>
    <row r="37" spans="1:7" x14ac:dyDescent="0.2">
      <c r="C37" s="36" t="s">
        <v>309</v>
      </c>
      <c r="D37" s="34">
        <v>189969</v>
      </c>
      <c r="E37" s="41">
        <v>0</v>
      </c>
      <c r="F37" s="41">
        <v>0</v>
      </c>
      <c r="G37" s="43">
        <f>SUM(D37-E37-F37)</f>
        <v>189969</v>
      </c>
    </row>
    <row r="38" spans="1:7" x14ac:dyDescent="0.2">
      <c r="C38" s="36" t="s">
        <v>310</v>
      </c>
      <c r="D38" s="34">
        <v>189969</v>
      </c>
      <c r="E38" s="41">
        <v>0</v>
      </c>
      <c r="F38" s="41">
        <v>0</v>
      </c>
      <c r="G38" s="43">
        <f>SUM(D38-E38-F38)</f>
        <v>189969</v>
      </c>
    </row>
    <row r="39" spans="1:7" ht="15" thickBot="1" x14ac:dyDescent="0.25">
      <c r="A39" s="47"/>
      <c r="B39" s="47"/>
      <c r="C39" s="48" t="s">
        <v>311</v>
      </c>
      <c r="D39" s="50">
        <v>189969</v>
      </c>
      <c r="E39" s="79">
        <v>0</v>
      </c>
      <c r="F39" s="79">
        <v>0</v>
      </c>
      <c r="G39" s="80">
        <f>SUM(D39-E39-F39)</f>
        <v>189969</v>
      </c>
    </row>
    <row r="40" spans="1:7" ht="16.5" thickTop="1" thickBot="1" x14ac:dyDescent="0.3">
      <c r="A40" s="47"/>
      <c r="B40" s="47"/>
      <c r="C40" s="53" t="s">
        <v>85</v>
      </c>
      <c r="D40" s="54">
        <f>SUM(D34+D32+D30+D25+D23+D21+D17+D10+D8)</f>
        <v>22966580</v>
      </c>
      <c r="E40" s="54">
        <f t="shared" ref="E40:F40" si="10">SUM(E34+E32+E30+E25+E23+E21+E17+E10+E8)</f>
        <v>0</v>
      </c>
      <c r="F40" s="54">
        <f t="shared" si="10"/>
        <v>0</v>
      </c>
      <c r="G40" s="54">
        <f>SUM(G34+G32+G30+G25+G23+G21+G17+G10+G8)</f>
        <v>22966580</v>
      </c>
    </row>
    <row r="41" spans="1:7" ht="15" thickTop="1" x14ac:dyDescent="0.2"/>
  </sheetData>
  <mergeCells count="6">
    <mergeCell ref="A16:C16"/>
    <mergeCell ref="A1:C1"/>
    <mergeCell ref="A2:C2"/>
    <mergeCell ref="A3:C3"/>
    <mergeCell ref="A7:C7"/>
    <mergeCell ref="A9:C9"/>
  </mergeCells>
  <pageMargins left="0.7" right="0.7" top="0.75" bottom="0.75" header="0.3" footer="0.3"/>
  <pageSetup scale="55" fitToHeight="0" orientation="landscape" r:id="rId1"/>
  <ignoredErrors>
    <ignoredError sqref="A8 A34 A32 A30 A25 A23 A21 A17 A10" numberStoredAsText="1"/>
    <ignoredError sqref="G36 G34 G32 G30 G24 G2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755F91B4302545B4573E1E0112FD4D" ma:contentTypeVersion="4" ma:contentTypeDescription="Create a new document." ma:contentTypeScope="" ma:versionID="1a665a3d8b4d8b6f17770ddb79a8b662">
  <xsd:schema xmlns:xsd="http://www.w3.org/2001/XMLSchema" xmlns:xs="http://www.w3.org/2001/XMLSchema" xmlns:p="http://schemas.microsoft.com/office/2006/metadata/properties" xmlns:ns2="60c2bc82-c6db-4f94-b335-65584e010a0c" targetNamespace="http://schemas.microsoft.com/office/2006/metadata/properties" ma:root="true" ma:fieldsID="eecafae2c605733663627a52d6a883c5" ns2:_="">
    <xsd:import namespace="60c2bc82-c6db-4f94-b335-65584e010a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2bc82-c6db-4f94-b335-65584e010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7535A2-15EB-4256-8AA6-0E9F6EC5661D}">
  <ds:schemaRefs>
    <ds:schemaRef ds:uri="http://schemas.microsoft.com/office/2006/documentManagement/types"/>
    <ds:schemaRef ds:uri="http://purl.org/dc/elements/1.1/"/>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60c2bc82-c6db-4f94-b335-65584e010a0c"/>
    <ds:schemaRef ds:uri="http://schemas.microsoft.com/office/2006/metadata/properties"/>
  </ds:schemaRefs>
</ds:datastoreItem>
</file>

<file path=customXml/itemProps2.xml><?xml version="1.0" encoding="utf-8"?>
<ds:datastoreItem xmlns:ds="http://schemas.openxmlformats.org/officeDocument/2006/customXml" ds:itemID="{E584D2C4-C682-4EA2-A149-FE0F0F3BA4FD}">
  <ds:schemaRefs>
    <ds:schemaRef ds:uri="http://schemas.microsoft.com/sharepoint/v3/contenttype/forms"/>
  </ds:schemaRefs>
</ds:datastoreItem>
</file>

<file path=customXml/itemProps3.xml><?xml version="1.0" encoding="utf-8"?>
<ds:datastoreItem xmlns:ds="http://schemas.openxmlformats.org/officeDocument/2006/customXml" ds:itemID="{8BCE4B5B-0D29-4339-91EF-6B5AF3CA0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c2bc82-c6db-4f94-b335-65584e010a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Column Descriptions</vt:lpstr>
      <vt:lpstr>BBHC</vt:lpstr>
      <vt:lpstr>CFBHN</vt:lpstr>
      <vt:lpstr>CFCHS</vt:lpstr>
      <vt:lpstr>BBCBC</vt:lpstr>
      <vt:lpstr>LSF</vt:lpstr>
      <vt:lpstr>SEFBHN</vt:lpstr>
      <vt:lpstr>SFBHN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Template 35 - ME Combined $126 Tracking Tool</dc:title>
  <dc:subject/>
  <dc:creator>Platt, Aaron</dc:creator>
  <cp:keywords/>
  <dc:description/>
  <cp:lastModifiedBy>VanDyke, Misty N</cp:lastModifiedBy>
  <cp:revision/>
  <dcterms:created xsi:type="dcterms:W3CDTF">2023-09-29T18:55:30Z</dcterms:created>
  <dcterms:modified xsi:type="dcterms:W3CDTF">2025-07-01T18:11:12Z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0x010100E5755F91B4302545B4573E1E0112FD4D</vt:lpwstr>
  </property>
</Properties>
</file>