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dcf-my.sharepoint.com/personal/david_draper_myflfamilies_com/Documents/Desktop/Website Updates (including eligibility guide)/December 2023 Updates/Webpage Statisitcs/FINALIZED DOCUMENTS/"/>
    </mc:Choice>
  </mc:AlternateContent>
  <xr:revisionPtr revIDLastSave="0" documentId="13_ncr:1_{7CD4C81F-F317-45E9-8252-EEFE63660EB9}" xr6:coauthVersionLast="47" xr6:coauthVersionMax="47" xr10:uidLastSave="{00000000-0000-0000-0000-000000000000}"/>
  <bookViews>
    <workbookView xWindow="-51720" yWindow="-120" windowWidth="51840" windowHeight="21240" tabRatio="605" firstSheet="1" activeTab="1" xr2:uid="{00000000-000D-0000-FFFF-FFFF00000000}"/>
  </bookViews>
  <sheets>
    <sheet name="FFY 2020-21 Projections" sheetId="23" state="hidden" r:id="rId1"/>
    <sheet name="Top Origins by Region" sheetId="25" r:id="rId2"/>
    <sheet name="Top Origins by County " sheetId="18" state="hidden" r:id="rId3"/>
    <sheet name="FFY 2018-19 Venezuelan Arrivals" sheetId="9" state="hidden" r:id="rId4"/>
  </sheets>
  <definedNames>
    <definedName name="_xlnm.Print_Titles" localSheetId="2">'Top Origins by County '!$1:$6</definedName>
    <definedName name="_xlnm.Print_Titles" localSheetId="1">'Top Origins by Region'!$1:$4</definedName>
  </definedNames>
  <calcPr calcId="191029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1" i="25" l="1"/>
  <c r="F90" i="25"/>
  <c r="F89" i="25"/>
  <c r="F88" i="25"/>
  <c r="F87" i="25"/>
  <c r="F72" i="25"/>
  <c r="F71" i="25"/>
  <c r="E36" i="25"/>
  <c r="D36" i="25"/>
  <c r="C36" i="25"/>
  <c r="B36" i="25"/>
  <c r="F23" i="25"/>
  <c r="E98" i="25"/>
  <c r="D98" i="25"/>
  <c r="C98" i="25"/>
  <c r="B98" i="25"/>
  <c r="F95" i="25"/>
  <c r="F94" i="25"/>
  <c r="F93" i="25"/>
  <c r="F92" i="25"/>
  <c r="F86" i="25"/>
  <c r="F85" i="25"/>
  <c r="F84" i="25"/>
  <c r="F63" i="25"/>
  <c r="F62" i="25"/>
  <c r="F61" i="25"/>
  <c r="F60" i="25"/>
  <c r="F59" i="25"/>
  <c r="F58" i="25"/>
  <c r="F57" i="25"/>
  <c r="F56" i="25"/>
  <c r="E76" i="25"/>
  <c r="D76" i="25"/>
  <c r="C76" i="25"/>
  <c r="B76" i="25"/>
  <c r="F34" i="25"/>
  <c r="F33" i="25"/>
  <c r="F32" i="25"/>
  <c r="F31" i="25"/>
  <c r="F30" i="25"/>
  <c r="F29" i="25"/>
  <c r="F28" i="25"/>
  <c r="F27" i="25"/>
  <c r="F26" i="25"/>
  <c r="F25" i="25"/>
  <c r="F24" i="25"/>
  <c r="F140" i="25"/>
  <c r="F139" i="25"/>
  <c r="E113" i="25"/>
  <c r="D113" i="25"/>
  <c r="C113" i="25"/>
  <c r="B113" i="25"/>
  <c r="F111" i="25"/>
  <c r="F110" i="25"/>
  <c r="F109" i="25"/>
  <c r="F108" i="25"/>
  <c r="F107" i="25"/>
  <c r="F106" i="25"/>
  <c r="F73" i="25"/>
  <c r="F70" i="25"/>
  <c r="F69" i="25"/>
  <c r="F68" i="25"/>
  <c r="F67" i="25"/>
  <c r="F66" i="25"/>
  <c r="F65" i="25"/>
  <c r="F64" i="25"/>
  <c r="F36" i="25" l="1"/>
  <c r="G23" i="25" s="1"/>
  <c r="F98" i="25"/>
  <c r="F113" i="25"/>
  <c r="E125" i="25"/>
  <c r="D125" i="25"/>
  <c r="C125" i="25"/>
  <c r="B125" i="25"/>
  <c r="G24" i="25" l="1"/>
  <c r="G84" i="25"/>
  <c r="G88" i="25"/>
  <c r="G90" i="25"/>
  <c r="G89" i="25"/>
  <c r="G87" i="25"/>
  <c r="G91" i="25"/>
  <c r="B100" i="25"/>
  <c r="G85" i="25"/>
  <c r="G86" i="25"/>
  <c r="E115" i="25"/>
  <c r="C115" i="25"/>
  <c r="G106" i="25"/>
  <c r="F115" i="25"/>
  <c r="D115" i="25"/>
  <c r="B115" i="25"/>
  <c r="G111" i="25"/>
  <c r="G107" i="25"/>
  <c r="G109" i="25"/>
  <c r="G108" i="25"/>
  <c r="G110" i="25"/>
  <c r="D100" i="25"/>
  <c r="E100" i="25"/>
  <c r="C100" i="25"/>
  <c r="F100" i="25"/>
  <c r="G95" i="25"/>
  <c r="G94" i="25"/>
  <c r="G92" i="25"/>
  <c r="G93" i="25"/>
  <c r="F143" i="25"/>
  <c r="F142" i="25"/>
  <c r="F141" i="25"/>
  <c r="F138" i="25"/>
  <c r="F137" i="25"/>
  <c r="F136" i="25"/>
  <c r="F135" i="25"/>
  <c r="F134" i="25"/>
  <c r="F133" i="25"/>
  <c r="E146" i="25"/>
  <c r="D146" i="25"/>
  <c r="C146" i="25"/>
  <c r="B146" i="25"/>
  <c r="F123" i="25"/>
  <c r="F122" i="25"/>
  <c r="F76" i="25"/>
  <c r="E15" i="25"/>
  <c r="D15" i="25"/>
  <c r="C15" i="25"/>
  <c r="B15" i="25"/>
  <c r="F13" i="25"/>
  <c r="F12" i="25"/>
  <c r="F11" i="25"/>
  <c r="F10" i="25"/>
  <c r="F9" i="25"/>
  <c r="F8" i="25"/>
  <c r="G71" i="25" l="1"/>
  <c r="G72" i="25"/>
  <c r="G56" i="25"/>
  <c r="G59" i="25"/>
  <c r="G63" i="25"/>
  <c r="G58" i="25"/>
  <c r="G62" i="25"/>
  <c r="G61" i="25"/>
  <c r="G57" i="25"/>
  <c r="G60" i="25"/>
  <c r="E78" i="25"/>
  <c r="G64" i="25"/>
  <c r="G66" i="25"/>
  <c r="G73" i="25"/>
  <c r="G67" i="25"/>
  <c r="G68" i="25"/>
  <c r="G70" i="25"/>
  <c r="G65" i="25"/>
  <c r="G69" i="25"/>
  <c r="G30" i="25"/>
  <c r="G98" i="25"/>
  <c r="F125" i="25"/>
  <c r="C38" i="25"/>
  <c r="B38" i="25"/>
  <c r="F146" i="25"/>
  <c r="G140" i="25" s="1"/>
  <c r="G36" i="25"/>
  <c r="D38" i="25"/>
  <c r="G26" i="25"/>
  <c r="G34" i="25"/>
  <c r="E38" i="25"/>
  <c r="F38" i="25"/>
  <c r="G27" i="25"/>
  <c r="G31" i="25"/>
  <c r="G29" i="25"/>
  <c r="G33" i="25"/>
  <c r="G28" i="25"/>
  <c r="G32" i="25"/>
  <c r="G25" i="25"/>
  <c r="D78" i="25"/>
  <c r="F15" i="25"/>
  <c r="G9" i="25" s="1"/>
  <c r="G141" i="25" l="1"/>
  <c r="G139" i="25"/>
  <c r="B148" i="25"/>
  <c r="C148" i="25"/>
  <c r="D148" i="25"/>
  <c r="G134" i="25"/>
  <c r="G135" i="25"/>
  <c r="G133" i="25"/>
  <c r="G146" i="25"/>
  <c r="F148" i="25"/>
  <c r="G137" i="25"/>
  <c r="G143" i="25"/>
  <c r="G142" i="25"/>
  <c r="G138" i="25"/>
  <c r="F127" i="25"/>
  <c r="D127" i="25"/>
  <c r="C127" i="25"/>
  <c r="E127" i="25"/>
  <c r="B127" i="25"/>
  <c r="E148" i="25"/>
  <c r="G136" i="25"/>
  <c r="G113" i="25"/>
  <c r="G125" i="25"/>
  <c r="G123" i="25"/>
  <c r="G122" i="25"/>
  <c r="G76" i="25"/>
  <c r="F78" i="25"/>
  <c r="B78" i="25"/>
  <c r="G10" i="25"/>
  <c r="G11" i="25"/>
  <c r="D17" i="25"/>
  <c r="F17" i="25"/>
  <c r="G15" i="25"/>
  <c r="E17" i="25"/>
  <c r="B17" i="25"/>
  <c r="C17" i="25"/>
  <c r="G8" i="25"/>
  <c r="C78" i="25"/>
  <c r="G13" i="25"/>
  <c r="G12" i="25"/>
  <c r="J32" i="23" l="1"/>
  <c r="D11" i="23"/>
  <c r="F9" i="23"/>
  <c r="D12" i="23"/>
  <c r="D13" i="23" s="1"/>
  <c r="D14" i="23" s="1"/>
  <c r="D15" i="23" s="1"/>
  <c r="D16" i="23" s="1"/>
  <c r="S32" i="23"/>
  <c r="N17" i="23"/>
  <c r="D17" i="23" l="1"/>
  <c r="J11" i="23"/>
  <c r="J17" i="23" s="1"/>
  <c r="O32" i="23" l="1"/>
  <c r="E9" i="23"/>
  <c r="E8" i="23"/>
  <c r="E7" i="23"/>
  <c r="E6" i="23"/>
  <c r="E5" i="23"/>
  <c r="G9" i="23" l="1"/>
  <c r="C51" i="18" l="1"/>
  <c r="M26" i="18"/>
  <c r="M25" i="18"/>
  <c r="M24" i="18"/>
  <c r="M23" i="18"/>
  <c r="M22" i="18"/>
  <c r="M8" i="18"/>
  <c r="M48" i="18" l="1"/>
  <c r="M47" i="18"/>
  <c r="M46" i="18"/>
  <c r="M45" i="18"/>
  <c r="M44" i="18"/>
  <c r="M43" i="18"/>
  <c r="M42" i="18"/>
  <c r="M41" i="18"/>
  <c r="M40" i="18"/>
  <c r="M39" i="18"/>
  <c r="M38" i="18"/>
  <c r="M37" i="18"/>
  <c r="M36" i="18"/>
  <c r="M35" i="18"/>
  <c r="M34" i="18"/>
  <c r="M33" i="18"/>
  <c r="M32" i="18"/>
  <c r="M31" i="18"/>
  <c r="M30" i="18"/>
  <c r="M29" i="18"/>
  <c r="M28" i="18"/>
  <c r="M27" i="18"/>
  <c r="M21" i="18"/>
  <c r="M20" i="18"/>
  <c r="M19" i="18"/>
  <c r="M18" i="18"/>
  <c r="M17" i="18"/>
  <c r="M16" i="18"/>
  <c r="M15" i="18"/>
  <c r="M14" i="18"/>
  <c r="M13" i="18"/>
  <c r="M12" i="18"/>
  <c r="M11" i="18"/>
  <c r="M10" i="18"/>
  <c r="M9" i="18"/>
  <c r="H51" i="18"/>
  <c r="L51" i="18" l="1"/>
  <c r="K51" i="18"/>
  <c r="J51" i="18"/>
  <c r="I51" i="18"/>
  <c r="G51" i="18"/>
  <c r="F51" i="18"/>
  <c r="E51" i="18"/>
  <c r="D51" i="18"/>
  <c r="B51" i="18"/>
  <c r="M51" i="18" l="1"/>
  <c r="C30" i="9"/>
  <c r="N25" i="18" l="1"/>
  <c r="N24" i="18"/>
  <c r="N23" i="18"/>
  <c r="N26" i="18"/>
  <c r="N22" i="18"/>
  <c r="N40" i="18"/>
  <c r="N8" i="18"/>
  <c r="N38" i="18"/>
  <c r="N41" i="18"/>
  <c r="N39" i="18"/>
  <c r="E53" i="18"/>
  <c r="H53" i="18"/>
  <c r="G53" i="18"/>
  <c r="I53" i="18"/>
  <c r="K53" i="18"/>
  <c r="B53" i="18"/>
  <c r="C53" i="18"/>
  <c r="F53" i="18"/>
  <c r="N13" i="18"/>
  <c r="M53" i="18"/>
  <c r="J53" i="18"/>
  <c r="D53" i="18"/>
  <c r="L53" i="18"/>
  <c r="N29" i="18"/>
  <c r="N11" i="18"/>
  <c r="N42" i="18"/>
  <c r="N17" i="18"/>
  <c r="N45" i="18"/>
  <c r="N20" i="18"/>
  <c r="N48" i="18"/>
  <c r="N28" i="18"/>
  <c r="N34" i="18"/>
  <c r="N51" i="18"/>
  <c r="N47" i="18"/>
  <c r="N35" i="18"/>
  <c r="N27" i="18"/>
  <c r="N14" i="18"/>
  <c r="N43" i="18"/>
  <c r="N31" i="18"/>
  <c r="N18" i="18"/>
  <c r="N10" i="18"/>
  <c r="N37" i="18"/>
  <c r="N16" i="18"/>
  <c r="N44" i="18"/>
  <c r="N19" i="18"/>
  <c r="N30" i="18"/>
  <c r="N9" i="18"/>
  <c r="N32" i="18"/>
  <c r="N33" i="18"/>
  <c r="N12" i="18"/>
  <c r="N36" i="18"/>
  <c r="N15" i="18"/>
  <c r="N46" i="18"/>
  <c r="N21" i="18"/>
  <c r="H18" i="9"/>
  <c r="H10" i="9"/>
  <c r="H19" i="9"/>
  <c r="H12" i="9"/>
  <c r="H17" i="9"/>
  <c r="H7" i="9"/>
  <c r="H14" i="9"/>
  <c r="H15" i="9"/>
  <c r="H9" i="9"/>
  <c r="H13" i="9"/>
  <c r="H20" i="9"/>
  <c r="H8" i="9"/>
  <c r="H16" i="9"/>
  <c r="H11" i="9"/>
  <c r="G23" i="9"/>
  <c r="H23" i="9"/>
</calcChain>
</file>

<file path=xl/sharedStrings.xml><?xml version="1.0" encoding="utf-8"?>
<sst xmlns="http://schemas.openxmlformats.org/spreadsheetml/2006/main" count="313" uniqueCount="131">
  <si>
    <t>TOTAL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</si>
  <si>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</si>
  <si>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</si>
  <si>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</si>
  <si>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</si>
  <si>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</si>
  <si>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</si>
  <si>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</si>
  <si>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</si>
  <si>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</si>
  <si>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</si>
  <si>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</si>
  <si>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</si>
  <si>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%</t>
  </si>
  <si>
    <t>Venezuelan Arrivals</t>
  </si>
  <si>
    <t>COUNTY</t>
  </si>
  <si>
    <t>MIAMI-DADE</t>
  </si>
  <si>
    <t>HILLSBOROUGH</t>
  </si>
  <si>
    <t>PALM BEACH</t>
  </si>
  <si>
    <t>DUVAL</t>
  </si>
  <si>
    <t>BROWARD</t>
  </si>
  <si>
    <t>ORANGE</t>
  </si>
  <si>
    <t>SAINT JOHNS</t>
  </si>
  <si>
    <t>COLLIER</t>
  </si>
  <si>
    <t>OSCEOLA</t>
  </si>
  <si>
    <t>SAINT LUCIE</t>
  </si>
  <si>
    <t>MANATEE</t>
  </si>
  <si>
    <t>SEMINOLE</t>
  </si>
  <si>
    <t>LEON</t>
  </si>
  <si>
    <t>POLK</t>
  </si>
  <si>
    <t>Month</t>
  </si>
  <si>
    <t>Arrivals</t>
  </si>
  <si>
    <t>Year</t>
  </si>
  <si>
    <t>FFY 2019</t>
  </si>
  <si>
    <t>By Month</t>
  </si>
  <si>
    <t>County</t>
  </si>
  <si>
    <t>October 2018 - April 2018</t>
  </si>
  <si>
    <t>AFGHANISTAN</t>
  </si>
  <si>
    <t>COLOMBIA</t>
  </si>
  <si>
    <t>CUBA</t>
  </si>
  <si>
    <t>HAITI</t>
  </si>
  <si>
    <t>CONGO</t>
  </si>
  <si>
    <t>NICARAGUA</t>
  </si>
  <si>
    <t>TANZANIA</t>
  </si>
  <si>
    <t>UKRAINE</t>
  </si>
  <si>
    <t>OTHER</t>
  </si>
  <si>
    <t xml:space="preserve">State of Florida </t>
  </si>
  <si>
    <t>Top Origins by County</t>
  </si>
  <si>
    <t>June</t>
  </si>
  <si>
    <t>VENEZUELA</t>
  </si>
  <si>
    <t>DEM REP CONGO</t>
  </si>
  <si>
    <t>SEPT</t>
  </si>
  <si>
    <t>OCT</t>
  </si>
  <si>
    <t>NOV</t>
  </si>
  <si>
    <t>DEC</t>
  </si>
  <si>
    <t>JAN</t>
  </si>
  <si>
    <t>FEB</t>
  </si>
  <si>
    <t>MAR</t>
  </si>
  <si>
    <t>APR</t>
  </si>
  <si>
    <t xml:space="preserve">MAY </t>
  </si>
  <si>
    <t>JUNE</t>
  </si>
  <si>
    <t xml:space="preserve">JULY </t>
  </si>
  <si>
    <t>AUG</t>
  </si>
  <si>
    <t>% Δ</t>
  </si>
  <si>
    <t>ARRIVAL PROJECTIONS</t>
  </si>
  <si>
    <t>FFY 2000</t>
  </si>
  <si>
    <t>FFY 2021</t>
  </si>
  <si>
    <t>Closed Borders</t>
  </si>
  <si>
    <t>?</t>
  </si>
  <si>
    <t>Avg Oct-Feb</t>
  </si>
  <si>
    <t>Cl Borders</t>
  </si>
  <si>
    <t>October 1, 2019 - May 31, 2020</t>
  </si>
  <si>
    <t>Federal Fiscal Year 2020</t>
  </si>
  <si>
    <t>ALACHUA</t>
  </si>
  <si>
    <t>BAY</t>
  </si>
  <si>
    <t>BREVARD</t>
  </si>
  <si>
    <t>CHARLOTTE</t>
  </si>
  <si>
    <t>CITRUS</t>
  </si>
  <si>
    <t>CLAY</t>
  </si>
  <si>
    <t>DESOTO</t>
  </si>
  <si>
    <t>ESCAMBIA</t>
  </si>
  <si>
    <t>FLAGLER</t>
  </si>
  <si>
    <t>HENDRY</t>
  </si>
  <si>
    <t>HERNANDO</t>
  </si>
  <si>
    <t>HIGHLANDS</t>
  </si>
  <si>
    <t>LAKE</t>
  </si>
  <si>
    <t>LEE</t>
  </si>
  <si>
    <t>MARION</t>
  </si>
  <si>
    <t>MONROE</t>
  </si>
  <si>
    <t>PASCO</t>
  </si>
  <si>
    <t>PINELLAS</t>
  </si>
  <si>
    <t>SARASOTA</t>
  </si>
  <si>
    <t>SUWANNEE</t>
  </si>
  <si>
    <t>VOLUSIA</t>
  </si>
  <si>
    <t>Top Countries of Origin by County and Region</t>
  </si>
  <si>
    <t>CENTRAL</t>
  </si>
  <si>
    <t>NORTHEAST</t>
  </si>
  <si>
    <t>NORTHWEST</t>
  </si>
  <si>
    <t>SOUTHEAST</t>
  </si>
  <si>
    <t>SOUTHERN</t>
  </si>
  <si>
    <t>SUNCOAST</t>
  </si>
  <si>
    <t>PERCENT</t>
  </si>
  <si>
    <t>REGION</t>
  </si>
  <si>
    <t>SUMTER</t>
  </si>
  <si>
    <t>MADISON</t>
  </si>
  <si>
    <t>NASSAU</t>
  </si>
  <si>
    <t>OKALOOSA</t>
  </si>
  <si>
    <t>INDIAN RIVER</t>
  </si>
  <si>
    <t>MARTIN</t>
  </si>
  <si>
    <t>OKEECHOBEE</t>
  </si>
  <si>
    <t>GLADES</t>
  </si>
  <si>
    <t>HARDEE</t>
  </si>
  <si>
    <t>BAKER</t>
  </si>
  <si>
    <t>COLUMBIA</t>
  </si>
  <si>
    <t>DIXIE</t>
  </si>
  <si>
    <t>LAFAYETTE</t>
  </si>
  <si>
    <t>LEVY</t>
  </si>
  <si>
    <t>PUTNAM</t>
  </si>
  <si>
    <t>GADSDEN</t>
  </si>
  <si>
    <t>JACKSON</t>
  </si>
  <si>
    <t>SANTA ROSA</t>
  </si>
  <si>
    <t>WALTON</t>
  </si>
  <si>
    <t>Federal Fiscal Year 2023</t>
  </si>
  <si>
    <t>October 1, 2022 - September 30, 2023</t>
  </si>
  <si>
    <t>BRADFORD</t>
  </si>
  <si>
    <t>GILCHRIST</t>
  </si>
  <si>
    <t>HAMILTON</t>
  </si>
  <si>
    <t>GULF</t>
  </si>
  <si>
    <t>HOLMES</t>
  </si>
  <si>
    <t>JEFFERSON</t>
  </si>
  <si>
    <t>WASHINGTON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</si>
</sst>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8" x14ac:knownFonts="1"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2"/>
      <color indexed="8"/>
      <name val="Calibri"/>
      <family val="2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</font>
    <font>
      <sz val="10"/>
      <name val="Calibri"/>
      <family val="2"/>
    </font>
    <font>
      <sz val="11"/>
      <name val="Arial"/>
      <family val="2"/>
    </font>
    <font>
      <b/>
      <sz val="14"/>
      <name val="Calibri"/>
      <family val="2"/>
    </font>
    <font>
      <sz val="10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11">
    <xf numFmtId="0" fontId="0" fillId="0" borderId="0"/>
    <xf numFmtId="0" fontId="8" fillId="0" borderId="0"/>
    <xf numFmtId="0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30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3" fontId="3" fillId="0" borderId="0" xfId="0" applyNumberFormat="1" applyFont="1" applyBorder="1" applyAlignment="1">
      <alignment horizontal="center"/>
    </xf>
    <xf numFmtId="0" fontId="0" fillId="0" borderId="0" xfId="0" applyBorder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6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2" xfId="0" applyNumberFormat="1" applyFont="1" applyBorder="1" applyAlignment="1">
      <alignment horizontal="center"/>
    </xf>
    <xf numFmtId="0" fontId="2" fillId="0" borderId="0" xfId="0" applyFont="1"/>
    <xf numFmtId="0" fontId="6" fillId="0" borderId="0" xfId="0" applyFont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7" fontId="6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0" fontId="0" fillId="0" borderId="5" xfId="0" applyFill="1" applyBorder="1" applyAlignment="1">
      <alignment horizontal="left"/>
    </xf>
    <xf numFmtId="0" fontId="0" fillId="0" borderId="5" xfId="0" applyFill="1" applyBorder="1" applyAlignment="1">
      <alignment horizontal="center"/>
    </xf>
    <xf numFmtId="17" fontId="10" fillId="0" borderId="0" xfId="0" applyNumberFormat="1" applyFont="1" applyFill="1" applyBorder="1" applyAlignment="1">
      <alignment horizontal="center"/>
    </xf>
    <xf numFmtId="17" fontId="14" fillId="0" borderId="0" xfId="0" applyNumberFormat="1" applyFont="1" applyFill="1" applyBorder="1" applyAlignment="1">
      <alignment horizontal="center"/>
    </xf>
    <xf numFmtId="17" fontId="14" fillId="0" borderId="5" xfId="0" applyNumberFormat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 wrapText="1"/>
    </xf>
    <xf numFmtId="0" fontId="9" fillId="0" borderId="2" xfId="1" applyFont="1" applyFill="1" applyBorder="1" applyAlignment="1">
      <alignment horizontal="center" wrapText="1"/>
    </xf>
    <xf numFmtId="0" fontId="0" fillId="0" borderId="2" xfId="0" applyFill="1" applyBorder="1"/>
    <xf numFmtId="0" fontId="6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15" fillId="0" borderId="0" xfId="2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17" fillId="0" borderId="2" xfId="1" applyFont="1" applyFill="1" applyBorder="1" applyAlignment="1">
      <alignment horizontal="center"/>
    </xf>
    <xf numFmtId="0" fontId="9" fillId="0" borderId="5" xfId="2" applyFont="1" applyFill="1" applyBorder="1" applyAlignment="1">
      <alignment horizontal="center" wrapText="1"/>
    </xf>
    <xf numFmtId="0" fontId="0" fillId="0" borderId="0" xfId="0" applyFill="1"/>
    <xf numFmtId="0" fontId="9" fillId="0" borderId="2" xfId="3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3" fontId="0" fillId="2" borderId="0" xfId="0" applyNumberFormat="1" applyFill="1" applyBorder="1" applyAlignment="1">
      <alignment horizontal="center"/>
    </xf>
    <xf numFmtId="0" fontId="9" fillId="2" borderId="2" xfId="3" applyFont="1" applyFill="1" applyBorder="1" applyAlignment="1">
      <alignment wrapText="1"/>
    </xf>
    <xf numFmtId="3" fontId="0" fillId="2" borderId="2" xfId="0" applyNumberFormat="1" applyFill="1" applyBorder="1" applyAlignment="1">
      <alignment horizontal="center"/>
    </xf>
    <xf numFmtId="10" fontId="0" fillId="2" borderId="2" xfId="0" applyNumberFormat="1" applyFill="1" applyBorder="1" applyAlignment="1">
      <alignment horizontal="center"/>
    </xf>
    <xf numFmtId="0" fontId="0" fillId="2" borderId="2" xfId="0" applyFill="1" applyBorder="1"/>
    <xf numFmtId="0" fontId="9" fillId="0" borderId="2" xfId="3" applyFont="1" applyFill="1" applyBorder="1" applyAlignment="1">
      <alignment wrapText="1"/>
    </xf>
    <xf numFmtId="0" fontId="6" fillId="0" borderId="0" xfId="0" applyFont="1" applyFill="1" applyBorder="1" applyAlignment="1">
      <alignment horizontal="center"/>
    </xf>
    <xf numFmtId="10" fontId="0" fillId="2" borderId="0" xfId="0" applyNumberFormat="1" applyFill="1" applyBorder="1" applyAlignment="1">
      <alignment horizontal="center"/>
    </xf>
    <xf numFmtId="0" fontId="9" fillId="0" borderId="0" xfId="4" applyFont="1" applyFill="1" applyBorder="1" applyAlignment="1">
      <alignment wrapText="1"/>
    </xf>
    <xf numFmtId="10" fontId="0" fillId="0" borderId="0" xfId="0" applyNumberFormat="1" applyFill="1" applyBorder="1" applyAlignment="1">
      <alignment horizontal="center"/>
    </xf>
    <xf numFmtId="0" fontId="8" fillId="0" borderId="0" xfId="4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3" fontId="4" fillId="2" borderId="2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9" fillId="0" borderId="5" xfId="4" applyFont="1" applyFill="1" applyBorder="1" applyAlignment="1">
      <alignment wrapText="1"/>
    </xf>
    <xf numFmtId="0" fontId="8" fillId="0" borderId="5" xfId="4" applyFill="1" applyBorder="1" applyAlignment="1">
      <alignment horizontal="center"/>
    </xf>
    <xf numFmtId="3" fontId="0" fillId="0" borderId="5" xfId="0" applyNumberFormat="1" applyFill="1" applyBorder="1" applyAlignment="1">
      <alignment horizontal="center"/>
    </xf>
    <xf numFmtId="10" fontId="0" fillId="0" borderId="5" xfId="0" applyNumberFormat="1" applyFill="1" applyBorder="1" applyAlignment="1">
      <alignment horizontal="center"/>
    </xf>
    <xf numFmtId="0" fontId="9" fillId="0" borderId="0" xfId="5" applyFont="1" applyFill="1" applyBorder="1" applyAlignment="1">
      <alignment wrapText="1"/>
    </xf>
    <xf numFmtId="0" fontId="9" fillId="2" borderId="0" xfId="5" applyFont="1" applyFill="1" applyBorder="1" applyAlignment="1">
      <alignment wrapText="1"/>
    </xf>
    <xf numFmtId="3" fontId="8" fillId="2" borderId="0" xfId="5" applyNumberFormat="1" applyFill="1" applyBorder="1" applyAlignment="1">
      <alignment horizontal="center"/>
    </xf>
    <xf numFmtId="3" fontId="9" fillId="2" borderId="0" xfId="5" applyNumberFormat="1" applyFont="1" applyFill="1" applyBorder="1" applyAlignment="1">
      <alignment horizontal="center" wrapText="1"/>
    </xf>
    <xf numFmtId="3" fontId="8" fillId="0" borderId="0" xfId="5" applyNumberFormat="1" applyBorder="1" applyAlignment="1">
      <alignment horizontal="center"/>
    </xf>
    <xf numFmtId="3" fontId="9" fillId="0" borderId="0" xfId="5" applyNumberFormat="1" applyFont="1" applyFill="1" applyBorder="1" applyAlignment="1">
      <alignment horizontal="center" wrapText="1"/>
    </xf>
    <xf numFmtId="0" fontId="9" fillId="2" borderId="2" xfId="5" applyFont="1" applyFill="1" applyBorder="1" applyAlignment="1">
      <alignment wrapText="1"/>
    </xf>
    <xf numFmtId="3" fontId="8" fillId="2" borderId="2" xfId="5" applyNumberFormat="1" applyFill="1" applyBorder="1" applyAlignment="1">
      <alignment horizontal="center"/>
    </xf>
    <xf numFmtId="3" fontId="9" fillId="2" borderId="2" xfId="5" applyNumberFormat="1" applyFont="1" applyFill="1" applyBorder="1" applyAlignment="1">
      <alignment horizontal="center" wrapText="1"/>
    </xf>
    <xf numFmtId="3" fontId="4" fillId="0" borderId="0" xfId="0" applyNumberFormat="1" applyFont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9" fontId="10" fillId="0" borderId="0" xfId="0" applyNumberFormat="1" applyFont="1" applyAlignment="1">
      <alignment horizontal="center"/>
    </xf>
    <xf numFmtId="9" fontId="10" fillId="0" borderId="0" xfId="0" applyNumberFormat="1" applyFont="1" applyBorder="1" applyAlignment="1">
      <alignment horizontal="center"/>
    </xf>
    <xf numFmtId="3" fontId="6" fillId="4" borderId="0" xfId="0" applyNumberFormat="1" applyFont="1" applyFill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0" fontId="23" fillId="0" borderId="0" xfId="0" applyFont="1" applyAlignment="1">
      <alignment horizontal="center"/>
    </xf>
    <xf numFmtId="3" fontId="6" fillId="3" borderId="0" xfId="0" applyNumberFormat="1" applyFont="1" applyFill="1" applyAlignment="1">
      <alignment horizontal="center"/>
    </xf>
    <xf numFmtId="0" fontId="10" fillId="0" borderId="0" xfId="0" applyFont="1"/>
    <xf numFmtId="9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3" xfId="0" applyFont="1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3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3" fontId="5" fillId="0" borderId="0" xfId="0" applyNumberFormat="1" applyFont="1" applyAlignment="1">
      <alignment horizontal="center"/>
    </xf>
    <xf numFmtId="0" fontId="2" fillId="0" borderId="4" xfId="0" applyFont="1" applyBorder="1"/>
    <xf numFmtId="9" fontId="6" fillId="0" borderId="1" xfId="0" applyNumberFormat="1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3" fontId="0" fillId="0" borderId="2" xfId="0" applyNumberFormat="1" applyBorder="1" applyAlignment="1">
      <alignment horizontal="center"/>
    </xf>
    <xf numFmtId="3" fontId="18" fillId="0" borderId="0" xfId="0" applyNumberFormat="1" applyFont="1" applyAlignment="1">
      <alignment horizontal="center"/>
    </xf>
    <xf numFmtId="10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left"/>
    </xf>
    <xf numFmtId="0" fontId="18" fillId="2" borderId="2" xfId="0" applyFont="1" applyFill="1" applyBorder="1" applyAlignment="1">
      <alignment horizontal="left"/>
    </xf>
    <xf numFmtId="164" fontId="18" fillId="2" borderId="2" xfId="0" applyNumberFormat="1" applyFont="1" applyFill="1" applyBorder="1" applyAlignment="1">
      <alignment horizontal="center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164" fontId="24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/>
    </xf>
    <xf numFmtId="0" fontId="9" fillId="2" borderId="0" xfId="6" applyFont="1" applyFill="1" applyAlignment="1">
      <alignment wrapText="1"/>
    </xf>
    <xf numFmtId="3" fontId="20" fillId="2" borderId="0" xfId="6" applyNumberFormat="1" applyFont="1" applyFill="1" applyAlignment="1">
      <alignment horizontal="center"/>
    </xf>
    <xf numFmtId="3" fontId="20" fillId="2" borderId="0" xfId="6" applyNumberFormat="1" applyFont="1" applyFill="1" applyAlignment="1">
      <alignment horizontal="center" wrapText="1"/>
    </xf>
    <xf numFmtId="3" fontId="4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9" fillId="0" borderId="0" xfId="6" applyFont="1" applyAlignment="1">
      <alignment wrapText="1"/>
    </xf>
    <xf numFmtId="3" fontId="20" fillId="0" borderId="0" xfId="6" applyNumberFormat="1" applyFont="1" applyAlignment="1">
      <alignment horizontal="center"/>
    </xf>
    <xf numFmtId="3" fontId="20" fillId="0" borderId="0" xfId="6" applyNumberFormat="1" applyFont="1" applyAlignment="1">
      <alignment horizontal="center" wrapText="1"/>
    </xf>
    <xf numFmtId="164" fontId="4" fillId="0" borderId="0" xfId="0" applyNumberFormat="1" applyFont="1" applyAlignment="1">
      <alignment horizontal="center"/>
    </xf>
    <xf numFmtId="0" fontId="9" fillId="0" borderId="5" xfId="6" applyFont="1" applyBorder="1" applyAlignment="1">
      <alignment wrapText="1"/>
    </xf>
    <xf numFmtId="3" fontId="20" fillId="0" borderId="5" xfId="6" applyNumberFormat="1" applyFont="1" applyBorder="1" applyAlignment="1">
      <alignment horizontal="center" wrapText="1"/>
    </xf>
    <xf numFmtId="3" fontId="4" fillId="0" borderId="5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18" fillId="0" borderId="0" xfId="0" applyFont="1"/>
    <xf numFmtId="0" fontId="4" fillId="0" borderId="0" xfId="0" applyFont="1" applyAlignment="1">
      <alignment horizontal="center"/>
    </xf>
    <xf numFmtId="0" fontId="18" fillId="2" borderId="2" xfId="0" applyFont="1" applyFill="1" applyBorder="1"/>
    <xf numFmtId="164" fontId="4" fillId="2" borderId="2" xfId="0" applyNumberFormat="1" applyFont="1" applyFill="1" applyBorder="1" applyAlignment="1">
      <alignment horizontal="center"/>
    </xf>
    <xf numFmtId="0" fontId="9" fillId="0" borderId="0" xfId="6" applyFont="1" applyAlignment="1">
      <alignment horizontal="center"/>
    </xf>
    <xf numFmtId="0" fontId="18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0" fontId="4" fillId="0" borderId="2" xfId="0" applyFont="1" applyBorder="1"/>
    <xf numFmtId="0" fontId="12" fillId="0" borderId="2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0" fillId="2" borderId="0" xfId="6" applyFont="1" applyFill="1" applyAlignment="1">
      <alignment wrapText="1"/>
    </xf>
    <xf numFmtId="0" fontId="0" fillId="2" borderId="0" xfId="0" applyFill="1" applyAlignment="1">
      <alignment horizontal="center"/>
    </xf>
    <xf numFmtId="0" fontId="20" fillId="0" borderId="0" xfId="6" applyFont="1" applyAlignment="1">
      <alignment wrapText="1"/>
    </xf>
    <xf numFmtId="0" fontId="20" fillId="0" borderId="0" xfId="6" applyFont="1" applyAlignment="1">
      <alignment horizontal="center"/>
    </xf>
    <xf numFmtId="0" fontId="20" fillId="0" borderId="0" xfId="6" applyFont="1" applyAlignment="1">
      <alignment horizontal="center" wrapText="1"/>
    </xf>
    <xf numFmtId="0" fontId="11" fillId="2" borderId="0" xfId="0" applyFont="1" applyFill="1" applyAlignment="1">
      <alignment horizontal="center"/>
    </xf>
    <xf numFmtId="0" fontId="20" fillId="0" borderId="5" xfId="6" applyFont="1" applyBorder="1" applyAlignment="1">
      <alignment horizontal="left" wrapText="1"/>
    </xf>
    <xf numFmtId="0" fontId="20" fillId="0" borderId="5" xfId="6" applyFont="1" applyBorder="1" applyAlignment="1">
      <alignment horizontal="center" wrapText="1"/>
    </xf>
    <xf numFmtId="3" fontId="20" fillId="0" borderId="5" xfId="6" applyNumberFormat="1" applyFont="1" applyBorder="1" applyAlignment="1">
      <alignment horizontal="center"/>
    </xf>
    <xf numFmtId="0" fontId="20" fillId="0" borderId="0" xfId="6" applyFont="1" applyAlignment="1">
      <alignment horizontal="left" wrapText="1"/>
    </xf>
    <xf numFmtId="0" fontId="11" fillId="2" borderId="2" xfId="0" applyFont="1" applyFill="1" applyBorder="1" applyAlignment="1">
      <alignment horizontal="left"/>
    </xf>
    <xf numFmtId="3" fontId="13" fillId="2" borderId="2" xfId="7" applyNumberFormat="1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3" fontId="13" fillId="0" borderId="0" xfId="7" applyNumberFormat="1" applyFont="1" applyAlignment="1">
      <alignment horizontal="center"/>
    </xf>
    <xf numFmtId="0" fontId="4" fillId="2" borderId="2" xfId="0" applyFont="1" applyFill="1" applyBorder="1" applyAlignment="1">
      <alignment horizontal="left"/>
    </xf>
    <xf numFmtId="10" fontId="4" fillId="2" borderId="2" xfId="0" applyNumberFormat="1" applyFont="1" applyFill="1" applyBorder="1" applyAlignment="1">
      <alignment horizontal="center"/>
    </xf>
    <xf numFmtId="0" fontId="9" fillId="0" borderId="0" xfId="7" applyFont="1" applyAlignment="1">
      <alignment horizontal="center" wrapText="1"/>
    </xf>
    <xf numFmtId="3" fontId="9" fillId="0" borderId="0" xfId="7" applyNumberFormat="1" applyFont="1" applyAlignment="1">
      <alignment horizontal="center"/>
    </xf>
    <xf numFmtId="3" fontId="9" fillId="0" borderId="0" xfId="7" applyNumberFormat="1" applyFont="1" applyAlignment="1">
      <alignment horizontal="center" wrapText="1"/>
    </xf>
    <xf numFmtId="0" fontId="11" fillId="0" borderId="0" xfId="0" applyFont="1" applyAlignment="1">
      <alignment horizontal="center"/>
    </xf>
    <xf numFmtId="0" fontId="11" fillId="0" borderId="0" xfId="0" applyFont="1"/>
    <xf numFmtId="0" fontId="20" fillId="2" borderId="0" xfId="8" applyFont="1" applyFill="1" applyAlignment="1">
      <alignment wrapText="1"/>
    </xf>
    <xf numFmtId="0" fontId="13" fillId="2" borderId="0" xfId="8" applyFont="1" applyFill="1" applyAlignment="1">
      <alignment horizontal="center"/>
    </xf>
    <xf numFmtId="0" fontId="20" fillId="0" borderId="0" xfId="8" applyFont="1" applyAlignment="1">
      <alignment wrapText="1"/>
    </xf>
    <xf numFmtId="0" fontId="13" fillId="0" borderId="0" xfId="8" applyFont="1" applyAlignment="1">
      <alignment horizontal="center"/>
    </xf>
    <xf numFmtId="0" fontId="20" fillId="0" borderId="0" xfId="8" applyFont="1" applyAlignment="1">
      <alignment horizontal="center" wrapText="1"/>
    </xf>
    <xf numFmtId="10" fontId="4" fillId="0" borderId="0" xfId="0" applyNumberFormat="1" applyFont="1" applyAlignment="1">
      <alignment horizontal="center"/>
    </xf>
    <xf numFmtId="0" fontId="20" fillId="2" borderId="0" xfId="8" applyFont="1" applyFill="1" applyAlignment="1">
      <alignment horizontal="center" wrapText="1"/>
    </xf>
    <xf numFmtId="0" fontId="20" fillId="0" borderId="5" xfId="6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20" fillId="2" borderId="2" xfId="9" applyFont="1" applyFill="1" applyBorder="1" applyAlignment="1">
      <alignment horizontal="left" wrapText="1"/>
    </xf>
    <xf numFmtId="0" fontId="20" fillId="0" borderId="0" xfId="9" applyFont="1" applyAlignment="1">
      <alignment horizontal="left" wrapText="1"/>
    </xf>
    <xf numFmtId="0" fontId="13" fillId="0" borderId="0" xfId="9" applyFont="1" applyAlignment="1">
      <alignment horizontal="center"/>
    </xf>
    <xf numFmtId="0" fontId="20" fillId="0" borderId="0" xfId="9" applyFont="1" applyAlignment="1">
      <alignment horizontal="center" wrapText="1"/>
    </xf>
    <xf numFmtId="164" fontId="11" fillId="0" borderId="0" xfId="0" applyNumberFormat="1" applyFont="1" applyAlignment="1">
      <alignment horizontal="center"/>
    </xf>
    <xf numFmtId="0" fontId="24" fillId="0" borderId="0" xfId="0" applyFont="1"/>
    <xf numFmtId="0" fontId="9" fillId="0" borderId="0" xfId="7" applyFont="1" applyAlignment="1">
      <alignment horizontal="left" wrapText="1"/>
    </xf>
    <xf numFmtId="0" fontId="9" fillId="0" borderId="2" xfId="6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9" fillId="2" borderId="0" xfId="6" applyFont="1" applyFill="1" applyAlignment="1">
      <alignment horizontal="center" wrapText="1"/>
    </xf>
    <xf numFmtId="0" fontId="9" fillId="0" borderId="0" xfId="6" applyFont="1" applyAlignment="1">
      <alignment horizontal="center" wrapText="1"/>
    </xf>
    <xf numFmtId="0" fontId="9" fillId="2" borderId="2" xfId="3" applyFont="1" applyFill="1" applyBorder="1" applyAlignment="1">
      <alignment horizontal="left" wrapText="1"/>
    </xf>
    <xf numFmtId="0" fontId="24" fillId="2" borderId="2" xfId="0" applyFont="1" applyFill="1" applyBorder="1" applyAlignment="1">
      <alignment horizontal="center"/>
    </xf>
    <xf numFmtId="3" fontId="9" fillId="0" borderId="0" xfId="10" applyNumberFormat="1" applyFont="1" applyAlignment="1">
      <alignment horizontal="center"/>
    </xf>
    <xf numFmtId="0" fontId="9" fillId="0" borderId="0" xfId="7" applyFont="1" applyAlignment="1">
      <alignment wrapText="1"/>
    </xf>
    <xf numFmtId="3" fontId="9" fillId="0" borderId="0" xfId="10" applyNumberFormat="1" applyFont="1" applyAlignment="1">
      <alignment horizontal="center" wrapText="1"/>
    </xf>
    <xf numFmtId="0" fontId="4" fillId="0" borderId="0" xfId="0" applyFont="1"/>
    <xf numFmtId="0" fontId="20" fillId="2" borderId="2" xfId="6" applyFont="1" applyFill="1" applyBorder="1" applyAlignment="1">
      <alignment wrapText="1"/>
    </xf>
    <xf numFmtId="3" fontId="20" fillId="2" borderId="2" xfId="6" applyNumberFormat="1" applyFont="1" applyFill="1" applyBorder="1" applyAlignment="1">
      <alignment horizontal="center"/>
    </xf>
    <xf numFmtId="0" fontId="20" fillId="2" borderId="2" xfId="6" applyFont="1" applyFill="1" applyBorder="1" applyAlignment="1">
      <alignment horizontal="left" wrapText="1"/>
    </xf>
    <xf numFmtId="0" fontId="9" fillId="0" borderId="0" xfId="6" applyFont="1" applyAlignment="1">
      <alignment horizontal="left" wrapText="1"/>
    </xf>
    <xf numFmtId="10" fontId="9" fillId="0" borderId="0" xfId="6" applyNumberFormat="1" applyFont="1" applyAlignment="1">
      <alignment horizontal="center"/>
    </xf>
    <xf numFmtId="3" fontId="9" fillId="0" borderId="0" xfId="6" applyNumberFormat="1" applyFont="1" applyAlignment="1">
      <alignment horizontal="center"/>
    </xf>
    <xf numFmtId="3" fontId="9" fillId="0" borderId="0" xfId="6" applyNumberFormat="1" applyFont="1" applyAlignment="1">
      <alignment horizontal="center" wrapText="1"/>
    </xf>
    <xf numFmtId="0" fontId="18" fillId="0" borderId="2" xfId="0" applyFont="1" applyBorder="1"/>
    <xf numFmtId="0" fontId="25" fillId="0" borderId="0" xfId="0" applyFont="1"/>
    <xf numFmtId="0" fontId="4" fillId="0" borderId="5" xfId="0" applyFont="1" applyBorder="1" applyAlignment="1">
      <alignment horizontal="center"/>
    </xf>
    <xf numFmtId="0" fontId="9" fillId="0" borderId="0" xfId="3" applyFont="1" applyAlignment="1">
      <alignment wrapText="1"/>
    </xf>
    <xf numFmtId="3" fontId="20" fillId="0" borderId="0" xfId="3" applyNumberFormat="1" applyFont="1" applyAlignment="1">
      <alignment horizontal="center"/>
    </xf>
    <xf numFmtId="3" fontId="20" fillId="0" borderId="0" xfId="3" applyNumberFormat="1" applyFont="1" applyAlignment="1">
      <alignment horizontal="center" wrapText="1"/>
    </xf>
    <xf numFmtId="3" fontId="20" fillId="2" borderId="2" xfId="3" applyNumberFormat="1" applyFont="1" applyFill="1" applyBorder="1" applyAlignment="1">
      <alignment horizontal="center"/>
    </xf>
    <xf numFmtId="3" fontId="20" fillId="0" borderId="0" xfId="7" applyNumberFormat="1" applyFont="1" applyAlignment="1">
      <alignment horizontal="center"/>
    </xf>
    <xf numFmtId="0" fontId="18" fillId="0" borderId="0" xfId="7" applyFont="1" applyAlignment="1">
      <alignment horizontal="left" wrapText="1"/>
    </xf>
    <xf numFmtId="0" fontId="9" fillId="0" borderId="0" xfId="10" applyFont="1" applyAlignment="1">
      <alignment horizontal="center" wrapText="1"/>
    </xf>
    <xf numFmtId="0" fontId="9" fillId="0" borderId="0" xfId="10" applyFont="1" applyAlignment="1">
      <alignment horizontal="center"/>
    </xf>
    <xf numFmtId="0" fontId="24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9" fillId="0" borderId="0" xfId="9" applyFont="1" applyAlignment="1">
      <alignment wrapText="1"/>
    </xf>
    <xf numFmtId="0" fontId="9" fillId="2" borderId="2" xfId="9" applyFont="1" applyFill="1" applyBorder="1" applyAlignment="1">
      <alignment wrapText="1"/>
    </xf>
    <xf numFmtId="0" fontId="8" fillId="0" borderId="0" xfId="9" applyAlignment="1">
      <alignment horizontal="center"/>
    </xf>
    <xf numFmtId="0" fontId="9" fillId="0" borderId="0" xfId="9" applyFont="1" applyAlignment="1">
      <alignment horizontal="center" wrapText="1"/>
    </xf>
    <xf numFmtId="3" fontId="11" fillId="0" borderId="2" xfId="0" applyNumberFormat="1" applyFont="1" applyBorder="1" applyAlignment="1">
      <alignment horizontal="center"/>
    </xf>
    <xf numFmtId="164" fontId="20" fillId="0" borderId="2" xfId="7" applyNumberFormat="1" applyFont="1" applyBorder="1" applyAlignment="1">
      <alignment horizontal="center"/>
    </xf>
    <xf numFmtId="164" fontId="9" fillId="2" borderId="2" xfId="6" applyNumberFormat="1" applyFont="1" applyFill="1" applyBorder="1" applyAlignment="1">
      <alignment horizontal="center"/>
    </xf>
    <xf numFmtId="164" fontId="20" fillId="2" borderId="2" xfId="6" applyNumberFormat="1" applyFont="1" applyFill="1" applyBorder="1" applyAlignment="1">
      <alignment horizontal="center"/>
    </xf>
    <xf numFmtId="164" fontId="20" fillId="2" borderId="2" xfId="7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164" fontId="4" fillId="0" borderId="2" xfId="0" applyNumberFormat="1" applyFont="1" applyBorder="1" applyAlignment="1">
      <alignment horizontal="center"/>
    </xf>
    <xf numFmtId="164" fontId="24" fillId="0" borderId="0" xfId="0" applyNumberFormat="1" applyFont="1"/>
    <xf numFmtId="164" fontId="0" fillId="0" borderId="2" xfId="0" applyNumberFormat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10" fontId="4" fillId="0" borderId="0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2" borderId="0" xfId="0" applyFill="1"/>
    <xf numFmtId="3" fontId="18" fillId="2" borderId="0" xfId="0" applyNumberFormat="1" applyFont="1" applyFill="1" applyAlignment="1">
      <alignment horizontal="center"/>
    </xf>
    <xf numFmtId="10" fontId="18" fillId="2" borderId="0" xfId="0" applyNumberFormat="1" applyFont="1" applyFill="1" applyAlignment="1">
      <alignment horizontal="center"/>
    </xf>
    <xf numFmtId="3" fontId="0" fillId="0" borderId="0" xfId="0" applyNumberFormat="1" applyAlignment="1">
      <alignment horizontal="center"/>
    </xf>
    <xf numFmtId="0" fontId="4" fillId="0" borderId="0" xfId="0" applyFont="1" applyFill="1"/>
    <xf numFmtId="3" fontId="4" fillId="0" borderId="0" xfId="0" applyNumberFormat="1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0" fontId="20" fillId="0" borderId="0" xfId="6" applyFont="1" applyFill="1" applyAlignment="1">
      <alignment wrapText="1"/>
    </xf>
    <xf numFmtId="3" fontId="20" fillId="0" borderId="0" xfId="6" applyNumberFormat="1" applyFont="1" applyFill="1" applyAlignment="1">
      <alignment horizontal="center" wrapText="1"/>
    </xf>
    <xf numFmtId="164" fontId="4" fillId="0" borderId="0" xfId="0" applyNumberFormat="1" applyFont="1" applyFill="1" applyAlignment="1">
      <alignment horizontal="center"/>
    </xf>
    <xf numFmtId="0" fontId="20" fillId="0" borderId="5" xfId="6" applyFont="1" applyFill="1" applyBorder="1" applyAlignment="1">
      <alignment wrapText="1"/>
    </xf>
    <xf numFmtId="3" fontId="20" fillId="0" borderId="5" xfId="6" applyNumberFormat="1" applyFont="1" applyFill="1" applyBorder="1" applyAlignment="1">
      <alignment horizontal="center" wrapText="1"/>
    </xf>
    <xf numFmtId="3" fontId="4" fillId="0" borderId="5" xfId="0" applyNumberFormat="1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0" fontId="4" fillId="2" borderId="0" xfId="0" applyFont="1" applyFill="1"/>
    <xf numFmtId="3" fontId="0" fillId="2" borderId="0" xfId="0" applyNumberFormat="1" applyFill="1" applyAlignment="1">
      <alignment horizontal="center"/>
    </xf>
    <xf numFmtId="3" fontId="9" fillId="2" borderId="0" xfId="6" applyNumberFormat="1" applyFont="1" applyFill="1" applyAlignment="1">
      <alignment horizontal="center" wrapText="1"/>
    </xf>
    <xf numFmtId="3" fontId="8" fillId="0" borderId="5" xfId="6" applyNumberFormat="1" applyBorder="1" applyAlignment="1">
      <alignment horizontal="center"/>
    </xf>
    <xf numFmtId="3" fontId="9" fillId="0" borderId="5" xfId="6" applyNumberFormat="1" applyFont="1" applyBorder="1" applyAlignment="1">
      <alignment horizontal="center" wrapText="1"/>
    </xf>
    <xf numFmtId="3" fontId="0" fillId="0" borderId="5" xfId="0" applyNumberFormat="1" applyBorder="1" applyAlignment="1">
      <alignment horizontal="center"/>
    </xf>
    <xf numFmtId="3" fontId="20" fillId="0" borderId="0" xfId="9" applyNumberFormat="1" applyFont="1" applyAlignment="1">
      <alignment horizontal="center"/>
    </xf>
    <xf numFmtId="3" fontId="20" fillId="0" borderId="0" xfId="9" applyNumberFormat="1" applyFont="1" applyAlignment="1">
      <alignment horizontal="center" wrapText="1"/>
    </xf>
    <xf numFmtId="3" fontId="20" fillId="2" borderId="2" xfId="9" applyNumberFormat="1" applyFont="1" applyFill="1" applyBorder="1" applyAlignment="1">
      <alignment horizontal="center"/>
    </xf>
    <xf numFmtId="0" fontId="26" fillId="0" borderId="0" xfId="0" applyFont="1" applyAlignment="1"/>
    <xf numFmtId="0" fontId="21" fillId="0" borderId="0" xfId="0" applyFont="1" applyAlignment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164" fontId="20" fillId="0" borderId="0" xfId="7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11" fillId="0" borderId="0" xfId="0" applyNumberFormat="1" applyFont="1" applyAlignment="1">
      <alignment horizontal="center"/>
    </xf>
    <xf numFmtId="3" fontId="11" fillId="2" borderId="2" xfId="0" applyNumberFormat="1" applyFont="1" applyFill="1" applyBorder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center"/>
    </xf>
    <xf numFmtId="0" fontId="9" fillId="0" borderId="0" xfId="6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9" fillId="2" borderId="0" xfId="6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9" fillId="0" borderId="0" xfId="6" applyFont="1" applyFill="1" applyBorder="1" applyAlignment="1">
      <alignment horizontal="center"/>
    </xf>
    <xf numFmtId="10" fontId="18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3" fontId="18" fillId="0" borderId="0" xfId="0" applyNumberFormat="1" applyFont="1" applyFill="1" applyAlignment="1">
      <alignment horizontal="center"/>
    </xf>
    <xf numFmtId="0" fontId="9" fillId="0" borderId="0" xfId="6" applyFont="1" applyFill="1" applyAlignment="1">
      <alignment wrapText="1"/>
    </xf>
    <xf numFmtId="0" fontId="9" fillId="0" borderId="0" xfId="6" applyFont="1" applyFill="1" applyAlignment="1">
      <alignment horizontal="center" wrapText="1"/>
    </xf>
    <xf numFmtId="0" fontId="9" fillId="0" borderId="5" xfId="6" applyFont="1" applyFill="1" applyBorder="1" applyAlignment="1">
      <alignment wrapText="1"/>
    </xf>
    <xf numFmtId="0" fontId="9" fillId="0" borderId="5" xfId="6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center"/>
    </xf>
    <xf numFmtId="3" fontId="27" fillId="2" borderId="0" xfId="6" applyNumberFormat="1" applyFont="1" applyFill="1" applyAlignment="1">
      <alignment horizontal="center"/>
    </xf>
    <xf numFmtId="3" fontId="27" fillId="0" borderId="0" xfId="6" applyNumberFormat="1" applyFont="1" applyAlignment="1">
      <alignment horizontal="center"/>
    </xf>
    <xf numFmtId="0" fontId="20" fillId="0" borderId="0" xfId="8" applyFont="1" applyFill="1" applyAlignment="1">
      <alignment wrapText="1"/>
    </xf>
    <xf numFmtId="0" fontId="13" fillId="0" borderId="0" xfId="8" applyFont="1" applyFill="1" applyAlignment="1">
      <alignment horizontal="center"/>
    </xf>
    <xf numFmtId="0" fontId="20" fillId="0" borderId="0" xfId="8" applyFont="1" applyFill="1" applyAlignment="1">
      <alignment horizontal="center" wrapText="1"/>
    </xf>
    <xf numFmtId="0" fontId="11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164" fontId="11" fillId="2" borderId="0" xfId="0" applyNumberFormat="1" applyFont="1" applyFill="1" applyAlignment="1">
      <alignment horizontal="center"/>
    </xf>
    <xf numFmtId="3" fontId="24" fillId="2" borderId="2" xfId="0" applyNumberFormat="1" applyFont="1" applyFill="1" applyBorder="1" applyAlignment="1">
      <alignment horizontal="center"/>
    </xf>
    <xf numFmtId="3" fontId="0" fillId="0" borderId="0" xfId="0" applyNumberFormat="1"/>
    <xf numFmtId="3" fontId="0" fillId="0" borderId="0" xfId="0" applyNumberFormat="1" applyAlignment="1"/>
    <xf numFmtId="3" fontId="26" fillId="0" borderId="0" xfId="0" applyNumberFormat="1" applyFont="1" applyAlignment="1"/>
    <xf numFmtId="3" fontId="21" fillId="0" borderId="0" xfId="0" applyNumberFormat="1" applyFont="1" applyAlignment="1"/>
    <xf numFmtId="3" fontId="24" fillId="0" borderId="0" xfId="0" applyNumberFormat="1" applyFont="1" applyAlignment="1">
      <alignment horizontal="center"/>
    </xf>
    <xf numFmtId="3" fontId="0" fillId="0" borderId="0" xfId="0" applyNumberFormat="1" applyFill="1"/>
    <xf numFmtId="3" fontId="0" fillId="0" borderId="0" xfId="0" applyNumberFormat="1" applyFill="1" applyAlignment="1"/>
    <xf numFmtId="3" fontId="24" fillId="0" borderId="0" xfId="0" applyNumberFormat="1" applyFont="1"/>
    <xf numFmtId="3" fontId="24" fillId="0" borderId="0" xfId="0" applyNumberFormat="1" applyFont="1" applyFill="1" applyAlignment="1">
      <alignment horizontal="center"/>
    </xf>
    <xf numFmtId="3" fontId="24" fillId="0" borderId="0" xfId="0" applyNumberFormat="1" applyFont="1" applyFill="1"/>
    <xf numFmtId="0" fontId="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</cellXfs>
  <cellStyles count="11">
    <cellStyle name="Normal" xfId="0" builtinId="0"/>
    <cellStyle name="Normal_FFY 2018-19 Venezuelan Arrivals" xfId="1" xr:uid="{00000000-0005-0000-0000-000002000000}"/>
    <cellStyle name="Normal_FFY 2018-19 Venezuelan Arrivals_1" xfId="2" xr:uid="{00000000-0005-0000-0000-000003000000}"/>
    <cellStyle name="Normal_REGIONS - TOP ORIGINS BY CO" xfId="6" xr:uid="{5B3DE21B-C02B-49CA-8504-6E632E1F0394}"/>
    <cellStyle name="Normal_Sheet1" xfId="9" xr:uid="{C91D5D3C-0930-40A0-A68B-51B7DC76C4D7}"/>
    <cellStyle name="Normal_Sheet1_1" xfId="10" xr:uid="{58E76F0E-320D-4154-A558-C4C647C6C99E}"/>
    <cellStyle name="Normal_Sheet2" xfId="3" xr:uid="{00000000-0005-0000-0000-000008000000}"/>
    <cellStyle name="Normal_Sheet3" xfId="7" xr:uid="{35AF5B6E-70B2-40CA-B721-86AF7F0EC5C6}"/>
    <cellStyle name="Normal_TOP ORIGIN BY REGION" xfId="8" xr:uid="{284FBFB4-A415-4E42-BB23-CA14A1E96F70}"/>
    <cellStyle name="Normal_TOP ORIGINS BY" xfId="4" xr:uid="{00000000-0005-0000-0000-00000B000000}"/>
    <cellStyle name="Normal_Top Origins by County" xfId="5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i="0" baseline="0"/>
              <a:t>Venezuelan Arrivals</a:t>
            </a:r>
          </a:p>
        </c:rich>
      </c:tx>
      <c:layout>
        <c:manualLayout>
          <c:xMode val="edge"/>
          <c:yMode val="edge"/>
          <c:x val="0.35425656405027817"/>
          <c:y val="2.90827674625007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265012878506747E-2"/>
          <c:y val="0.14136547682489459"/>
          <c:w val="0.93276982765789995"/>
          <c:h val="0.6556086722260879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7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'FFY 2018-19 Venezuelan Arrivals'!$A$7:$B$26</c:f>
              <c:multiLvlStrCache>
                <c:ptCount val="20"/>
                <c:lvl>
                  <c:pt idx="0">
                    <c:v>Nov</c:v>
                  </c:pt>
                  <c:pt idx="1">
                    <c:v>Dec</c:v>
                  </c:pt>
                  <c:pt idx="2">
                    <c:v>Jan</c:v>
                  </c:pt>
                  <c:pt idx="3">
                    <c:v>Feb</c:v>
                  </c:pt>
                  <c:pt idx="4">
                    <c:v>Mar</c:v>
                  </c:pt>
                  <c:pt idx="5">
                    <c:v>Apr</c:v>
                  </c:pt>
                  <c:pt idx="6">
                    <c:v>May</c:v>
                  </c:pt>
                  <c:pt idx="7">
                    <c:v>Jun</c:v>
                  </c:pt>
                  <c:pt idx="8">
                    <c:v>Jul</c:v>
                  </c:pt>
                  <c:pt idx="9">
                    <c:v>Aug</c:v>
                  </c:pt>
                  <c:pt idx="10">
                    <c:v>Sep</c:v>
                  </c:pt>
                  <c:pt idx="11">
                    <c:v>Oct</c:v>
                  </c:pt>
                  <c:pt idx="12">
                    <c:v>Nov</c:v>
                  </c:pt>
                  <c:pt idx="13">
                    <c:v>Dec</c:v>
                  </c:pt>
                  <c:pt idx="14">
                    <c:v>Jan</c:v>
                  </c:pt>
                  <c:pt idx="15">
                    <c:v>Feb</c:v>
                  </c:pt>
                  <c:pt idx="16">
                    <c:v>Mar</c:v>
                  </c:pt>
                  <c:pt idx="17">
                    <c:v>Apr</c:v>
                  </c:pt>
                  <c:pt idx="18">
                    <c:v>May</c:v>
                  </c:pt>
                  <c:pt idx="19">
                    <c:v>June</c:v>
                  </c:pt>
                </c:lvl>
                <c:lvl>
                  <c:pt idx="0">
                    <c:v>2017</c:v>
                  </c:pt>
                  <c:pt idx="1">
                    <c:v>2017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2018</c:v>
                  </c:pt>
                  <c:pt idx="5">
                    <c:v>2018</c:v>
                  </c:pt>
                  <c:pt idx="6">
                    <c:v>2018</c:v>
                  </c:pt>
                  <c:pt idx="7">
                    <c:v>2018</c:v>
                  </c:pt>
                  <c:pt idx="8">
                    <c:v>2018</c:v>
                  </c:pt>
                  <c:pt idx="9">
                    <c:v>2018</c:v>
                  </c:pt>
                  <c:pt idx="10">
                    <c:v>2018</c:v>
                  </c:pt>
                  <c:pt idx="11">
                    <c:v>2018</c:v>
                  </c:pt>
                  <c:pt idx="12">
                    <c:v>2018</c:v>
                  </c:pt>
                  <c:pt idx="13">
                    <c:v>2018</c:v>
                  </c:pt>
                  <c:pt idx="14">
                    <c:v>2019</c:v>
                  </c:pt>
                  <c:pt idx="15">
                    <c:v>2019</c:v>
                  </c:pt>
                  <c:pt idx="16">
                    <c:v>2019</c:v>
                  </c:pt>
                  <c:pt idx="17">
                    <c:v>2019</c:v>
                  </c:pt>
                  <c:pt idx="18">
                    <c:v>2019</c:v>
                  </c:pt>
                  <c:pt idx="19">
                    <c:v>2019</c:v>
                  </c:pt>
                </c:lvl>
              </c:multiLvlStrCache>
            </c:multiLvlStrRef>
          </c:cat>
          <c:val>
            <c:numRef>
              <c:f>'FFY 2018-19 Venezuelan Arrivals'!$C$7:$C$26</c:f>
              <c:numCache>
                <c:formatCode>General</c:formatCode>
                <c:ptCount val="20"/>
                <c:pt idx="0">
                  <c:v>9</c:v>
                </c:pt>
                <c:pt idx="1">
                  <c:v>10</c:v>
                </c:pt>
                <c:pt idx="2">
                  <c:v>17</c:v>
                </c:pt>
                <c:pt idx="3">
                  <c:v>83</c:v>
                </c:pt>
                <c:pt idx="4">
                  <c:v>124</c:v>
                </c:pt>
                <c:pt idx="5">
                  <c:v>56</c:v>
                </c:pt>
                <c:pt idx="6">
                  <c:v>133</c:v>
                </c:pt>
                <c:pt idx="7">
                  <c:v>146</c:v>
                </c:pt>
                <c:pt idx="8">
                  <c:v>78</c:v>
                </c:pt>
                <c:pt idx="9">
                  <c:v>107</c:v>
                </c:pt>
                <c:pt idx="10">
                  <c:v>121</c:v>
                </c:pt>
                <c:pt idx="11">
                  <c:v>99</c:v>
                </c:pt>
                <c:pt idx="12">
                  <c:v>86</c:v>
                </c:pt>
                <c:pt idx="13">
                  <c:v>89</c:v>
                </c:pt>
                <c:pt idx="14">
                  <c:v>71</c:v>
                </c:pt>
                <c:pt idx="15">
                  <c:v>57</c:v>
                </c:pt>
                <c:pt idx="16">
                  <c:v>75</c:v>
                </c:pt>
                <c:pt idx="17">
                  <c:v>57</c:v>
                </c:pt>
                <c:pt idx="18">
                  <c:v>30</c:v>
                </c:pt>
                <c:pt idx="19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5F-418C-9544-06C95ECEE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4858024"/>
        <c:axId val="244858352"/>
      </c:lineChart>
      <c:catAx>
        <c:axId val="244858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4858352"/>
        <c:crosses val="autoZero"/>
        <c:auto val="1"/>
        <c:lblAlgn val="ctr"/>
        <c:lblOffset val="100"/>
        <c:noMultiLvlLbl val="0"/>
      </c:catAx>
      <c:valAx>
        <c:axId val="24485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4858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58612</xdr:colOff>
      <xdr:row>31</xdr:row>
      <xdr:rowOff>93784</xdr:rowOff>
    </xdr:from>
    <xdr:to>
      <xdr:col>13</xdr:col>
      <xdr:colOff>115138</xdr:colOff>
      <xdr:row>48</xdr:row>
      <xdr:rowOff>62802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13C7D-6087-429C-B68D-E6133987EE33}">
  <dimension ref="A1:T42"/>
  <sheetViews>
    <sheetView showGridLines="0" zoomScale="60" zoomScaleNormal="60" workbookViewId="0">
      <selection activeCell="U6" sqref="U6"/>
    </sheetView>
  </sheetViews>
  <sheetFormatPr defaultColWidth="50.453125" defaultRowHeight="15.5" x14ac:dyDescent="0.35"/>
  <cols>
    <col min="1" max="1" width="5.54296875" style="11" customWidth="1"/>
    <col min="2" max="2" width="9.7265625" style="76" customWidth="1"/>
    <col min="3" max="4" width="9.7265625" style="75" customWidth="1"/>
    <col min="5" max="5" width="5.26953125" style="76" bestFit="1" customWidth="1"/>
    <col min="6" max="6" width="11.90625" style="77" customWidth="1"/>
    <col min="7" max="7" width="7.6328125" style="77" customWidth="1"/>
    <col min="8" max="8" width="7" style="11" customWidth="1"/>
    <col min="9" max="9" width="12.90625" style="11" customWidth="1"/>
    <col min="10" max="10" width="15.54296875" style="78" customWidth="1"/>
    <col min="11" max="11" width="11" style="79" bestFit="1" customWidth="1"/>
    <col min="12" max="12" width="6.26953125" style="77" customWidth="1"/>
    <col min="13" max="13" width="14.36328125" style="77" customWidth="1"/>
    <col min="14" max="14" width="13.08984375" style="78" customWidth="1"/>
    <col min="15" max="15" width="11.54296875" style="77" customWidth="1"/>
    <col min="16" max="16" width="10.81640625" style="77" customWidth="1"/>
    <col min="17" max="17" width="12.7265625" style="77" customWidth="1"/>
    <col min="18" max="18" width="9.453125" style="77" customWidth="1"/>
    <col min="19" max="19" width="14.1796875" style="77" customWidth="1"/>
    <col min="20" max="20" width="14.36328125" style="11" customWidth="1"/>
    <col min="21" max="16384" width="50.453125" style="11"/>
  </cols>
  <sheetData>
    <row r="1" spans="1:15" x14ac:dyDescent="0.35">
      <c r="B1" s="74" t="s">
        <v>64</v>
      </c>
      <c r="C1" s="11"/>
      <c r="D1" s="11"/>
    </row>
    <row r="2" spans="1:15" x14ac:dyDescent="0.35">
      <c r="B2" s="76" t="s">
        <v>61</v>
      </c>
      <c r="C2" s="77">
        <v>2019</v>
      </c>
      <c r="D2" s="3">
        <v>1660</v>
      </c>
    </row>
    <row r="3" spans="1:15" x14ac:dyDescent="0.35">
      <c r="B3" s="76" t="s">
        <v>62</v>
      </c>
      <c r="C3" s="77">
        <v>2019</v>
      </c>
      <c r="D3" s="3">
        <v>1172</v>
      </c>
      <c r="E3" s="3"/>
    </row>
    <row r="4" spans="1:15" ht="20.5" customHeight="1" thickBot="1" x14ac:dyDescent="0.5">
      <c r="A4" s="89"/>
      <c r="B4" s="89" t="s">
        <v>51</v>
      </c>
      <c r="C4" s="90">
        <v>2019</v>
      </c>
      <c r="D4" s="91">
        <v>752</v>
      </c>
      <c r="E4" s="3"/>
      <c r="H4" s="87" t="s">
        <v>65</v>
      </c>
      <c r="I4" s="87"/>
      <c r="J4" s="87"/>
      <c r="K4" s="77"/>
      <c r="L4" s="294" t="s">
        <v>65</v>
      </c>
      <c r="M4" s="294"/>
      <c r="N4" s="294"/>
      <c r="O4" s="11"/>
    </row>
    <row r="5" spans="1:15" ht="22.5" customHeight="1" x14ac:dyDescent="0.35">
      <c r="B5" s="76" t="s">
        <v>52</v>
      </c>
      <c r="C5" s="77">
        <v>2019</v>
      </c>
      <c r="D5" s="3">
        <v>729</v>
      </c>
      <c r="E5" s="80">
        <f>-(D4-D5)/D4</f>
        <v>-3.0585106382978722E-2</v>
      </c>
      <c r="H5" s="75" t="s">
        <v>52</v>
      </c>
      <c r="I5" s="77">
        <v>2019</v>
      </c>
      <c r="J5" s="3">
        <v>729</v>
      </c>
      <c r="K5" s="77"/>
      <c r="L5" s="75" t="s">
        <v>52</v>
      </c>
      <c r="M5" s="77">
        <v>2019</v>
      </c>
      <c r="N5" s="3">
        <v>729</v>
      </c>
      <c r="O5" s="11"/>
    </row>
    <row r="6" spans="1:15" ht="22.5" customHeight="1" x14ac:dyDescent="0.35">
      <c r="B6" s="11" t="s">
        <v>53</v>
      </c>
      <c r="C6" s="77">
        <v>2019</v>
      </c>
      <c r="D6" s="7">
        <v>630</v>
      </c>
      <c r="E6" s="80">
        <f t="shared" ref="E6:E9" si="0">-(D5-D6)/D5</f>
        <v>-0.13580246913580246</v>
      </c>
      <c r="H6" s="77" t="s">
        <v>53</v>
      </c>
      <c r="I6" s="77">
        <v>2019</v>
      </c>
      <c r="J6" s="7">
        <v>630</v>
      </c>
      <c r="K6" s="77"/>
      <c r="L6" s="77" t="s">
        <v>53</v>
      </c>
      <c r="M6" s="77">
        <v>2019</v>
      </c>
      <c r="N6" s="7">
        <v>630</v>
      </c>
      <c r="O6" s="11"/>
    </row>
    <row r="7" spans="1:15" ht="22.5" customHeight="1" x14ac:dyDescent="0.35">
      <c r="B7" s="11" t="s">
        <v>54</v>
      </c>
      <c r="C7" s="77">
        <v>2019</v>
      </c>
      <c r="D7" s="81">
        <v>603</v>
      </c>
      <c r="E7" s="80">
        <f t="shared" si="0"/>
        <v>-4.2857142857142858E-2</v>
      </c>
      <c r="H7" s="77" t="s">
        <v>54</v>
      </c>
      <c r="I7" s="77">
        <v>2019</v>
      </c>
      <c r="J7" s="7">
        <v>602</v>
      </c>
      <c r="K7" s="77"/>
      <c r="L7" s="77" t="s">
        <v>54</v>
      </c>
      <c r="M7" s="77">
        <v>2019</v>
      </c>
      <c r="N7" s="7">
        <v>602</v>
      </c>
      <c r="O7" s="11"/>
    </row>
    <row r="8" spans="1:15" ht="22.5" customHeight="1" x14ac:dyDescent="0.35">
      <c r="B8" s="76" t="s">
        <v>55</v>
      </c>
      <c r="C8" s="77">
        <v>2019</v>
      </c>
      <c r="D8" s="81">
        <v>458</v>
      </c>
      <c r="E8" s="80">
        <f t="shared" si="0"/>
        <v>-0.24046434494195687</v>
      </c>
      <c r="H8" s="75" t="s">
        <v>55</v>
      </c>
      <c r="I8" s="77">
        <v>2019</v>
      </c>
      <c r="J8" s="7">
        <v>457</v>
      </c>
      <c r="K8" s="77"/>
      <c r="L8" s="75" t="s">
        <v>55</v>
      </c>
      <c r="M8" s="77">
        <v>2019</v>
      </c>
      <c r="N8" s="7">
        <v>457</v>
      </c>
      <c r="O8" s="11"/>
    </row>
    <row r="9" spans="1:15" ht="22.5" customHeight="1" x14ac:dyDescent="0.35">
      <c r="B9" s="76" t="s">
        <v>56</v>
      </c>
      <c r="C9" s="75">
        <v>2020</v>
      </c>
      <c r="D9" s="81">
        <v>511</v>
      </c>
      <c r="E9" s="82">
        <f t="shared" si="0"/>
        <v>0.11572052401746726</v>
      </c>
      <c r="F9" s="6">
        <f>AVERAGE(D7:D9)</f>
        <v>524</v>
      </c>
      <c r="G9" s="79">
        <f>AVERAGE(E5:E9)</f>
        <v>-6.6797707860082739E-2</v>
      </c>
      <c r="H9" s="75" t="s">
        <v>56</v>
      </c>
      <c r="I9" s="75">
        <v>2020</v>
      </c>
      <c r="J9" s="7">
        <v>510</v>
      </c>
      <c r="K9" s="77"/>
      <c r="L9" s="75" t="s">
        <v>56</v>
      </c>
      <c r="M9" s="75">
        <v>2020</v>
      </c>
      <c r="N9" s="7">
        <v>510</v>
      </c>
      <c r="O9" s="11"/>
    </row>
    <row r="10" spans="1:15" ht="22.5" customHeight="1" x14ac:dyDescent="0.35">
      <c r="B10" s="76" t="s">
        <v>57</v>
      </c>
      <c r="C10" s="75">
        <v>2020</v>
      </c>
      <c r="D10" s="49">
        <v>261</v>
      </c>
      <c r="E10" s="100"/>
      <c r="F10" s="5" t="s">
        <v>69</v>
      </c>
      <c r="G10" s="83" t="s">
        <v>63</v>
      </c>
      <c r="H10" s="75" t="s">
        <v>57</v>
      </c>
      <c r="I10" s="75">
        <v>2020</v>
      </c>
      <c r="J10" s="78">
        <v>261</v>
      </c>
      <c r="K10" s="77"/>
      <c r="L10" s="75" t="s">
        <v>57</v>
      </c>
      <c r="M10" s="75">
        <v>2020</v>
      </c>
      <c r="N10" s="78">
        <v>261</v>
      </c>
      <c r="O10" s="11"/>
    </row>
    <row r="11" spans="1:15" ht="22.5" customHeight="1" x14ac:dyDescent="0.35">
      <c r="B11" s="76" t="s">
        <v>58</v>
      </c>
      <c r="C11" s="75">
        <v>2020</v>
      </c>
      <c r="D11" s="84">
        <f>(D10*0.93)</f>
        <v>242.73000000000002</v>
      </c>
      <c r="E11" s="92"/>
      <c r="G11" s="79">
        <v>-6.7054899400296408E-2</v>
      </c>
      <c r="H11" s="75" t="s">
        <v>58</v>
      </c>
      <c r="I11" s="75">
        <v>2020</v>
      </c>
      <c r="J11" s="84">
        <f>(J10*0.93)</f>
        <v>242.73000000000002</v>
      </c>
      <c r="K11" s="77"/>
      <c r="L11" s="75" t="s">
        <v>58</v>
      </c>
      <c r="M11" s="75">
        <v>2020</v>
      </c>
      <c r="N11" s="84">
        <v>200</v>
      </c>
      <c r="O11" s="11"/>
    </row>
    <row r="12" spans="1:15" ht="22.5" customHeight="1" x14ac:dyDescent="0.45">
      <c r="B12" s="76" t="s">
        <v>59</v>
      </c>
      <c r="C12" s="75">
        <v>2020</v>
      </c>
      <c r="D12" s="84">
        <f t="shared" ref="D12:D16" si="1">(D11*0.93)</f>
        <v>225.73890000000003</v>
      </c>
      <c r="E12" s="99" t="s">
        <v>67</v>
      </c>
      <c r="F12" s="94"/>
      <c r="G12" s="79">
        <v>-6.7054899400296408E-2</v>
      </c>
      <c r="H12" s="75" t="s">
        <v>59</v>
      </c>
      <c r="I12" s="75">
        <v>2020</v>
      </c>
      <c r="J12" s="84">
        <v>100</v>
      </c>
      <c r="K12" s="77"/>
      <c r="L12" s="75" t="s">
        <v>59</v>
      </c>
      <c r="M12" s="75">
        <v>2020</v>
      </c>
      <c r="N12" s="84">
        <v>100</v>
      </c>
      <c r="O12" s="11"/>
    </row>
    <row r="13" spans="1:15" ht="22.5" customHeight="1" x14ac:dyDescent="0.45">
      <c r="B13" s="76" t="s">
        <v>60</v>
      </c>
      <c r="C13" s="75">
        <v>2020</v>
      </c>
      <c r="D13" s="84">
        <f t="shared" si="1"/>
        <v>209.93717700000005</v>
      </c>
      <c r="E13" s="92"/>
      <c r="F13" s="87" t="s">
        <v>68</v>
      </c>
      <c r="G13" s="79">
        <v>-6.7054899400296408E-2</v>
      </c>
      <c r="H13" s="75" t="s">
        <v>60</v>
      </c>
      <c r="I13" s="75">
        <v>2020</v>
      </c>
      <c r="J13" s="84">
        <v>100</v>
      </c>
      <c r="K13" s="87" t="s">
        <v>68</v>
      </c>
      <c r="L13" s="75" t="s">
        <v>60</v>
      </c>
      <c r="M13" s="75">
        <v>2020</v>
      </c>
      <c r="N13" s="84">
        <v>50</v>
      </c>
      <c r="O13" s="87" t="s">
        <v>68</v>
      </c>
    </row>
    <row r="14" spans="1:15" ht="22.5" customHeight="1" x14ac:dyDescent="0.45">
      <c r="B14" s="76" t="s">
        <v>61</v>
      </c>
      <c r="C14" s="75">
        <v>2020</v>
      </c>
      <c r="D14" s="84">
        <f t="shared" si="1"/>
        <v>195.24157461000004</v>
      </c>
      <c r="E14" s="92"/>
      <c r="F14" s="87" t="s">
        <v>68</v>
      </c>
      <c r="G14" s="79">
        <v>-6.7054899400296408E-2</v>
      </c>
      <c r="H14" s="75" t="s">
        <v>61</v>
      </c>
      <c r="I14" s="75">
        <v>2020</v>
      </c>
      <c r="J14" s="84">
        <v>100</v>
      </c>
      <c r="K14" s="87" t="s">
        <v>68</v>
      </c>
      <c r="L14" s="75" t="s">
        <v>61</v>
      </c>
      <c r="M14" s="75">
        <v>2020</v>
      </c>
      <c r="N14" s="84">
        <v>50</v>
      </c>
      <c r="O14" s="87" t="s">
        <v>68</v>
      </c>
    </row>
    <row r="15" spans="1:15" ht="22.5" customHeight="1" x14ac:dyDescent="0.45">
      <c r="B15" s="76" t="s">
        <v>62</v>
      </c>
      <c r="C15" s="75">
        <v>2020</v>
      </c>
      <c r="D15" s="84">
        <f t="shared" si="1"/>
        <v>181.57466438730006</v>
      </c>
      <c r="E15" s="92"/>
      <c r="F15" s="87" t="s">
        <v>68</v>
      </c>
      <c r="G15" s="79">
        <v>-6.7054899400296408E-2</v>
      </c>
      <c r="H15" s="75" t="s">
        <v>62</v>
      </c>
      <c r="I15" s="75">
        <v>2020</v>
      </c>
      <c r="J15" s="84">
        <v>100</v>
      </c>
      <c r="K15" s="87" t="s">
        <v>68</v>
      </c>
      <c r="L15" s="75" t="s">
        <v>62</v>
      </c>
      <c r="M15" s="75">
        <v>2020</v>
      </c>
      <c r="N15" s="84">
        <v>50</v>
      </c>
      <c r="O15" s="87" t="s">
        <v>68</v>
      </c>
    </row>
    <row r="16" spans="1:15" ht="22.5" customHeight="1" x14ac:dyDescent="0.45">
      <c r="B16" s="76" t="s">
        <v>51</v>
      </c>
      <c r="C16" s="75">
        <v>2020</v>
      </c>
      <c r="D16" s="84">
        <f t="shared" si="1"/>
        <v>168.86443788018906</v>
      </c>
      <c r="E16" s="93"/>
      <c r="F16" s="87" t="s">
        <v>68</v>
      </c>
      <c r="G16" s="79">
        <v>-6.7054899400296408E-2</v>
      </c>
      <c r="H16" s="75" t="s">
        <v>51</v>
      </c>
      <c r="I16" s="75">
        <v>2020</v>
      </c>
      <c r="J16" s="84">
        <v>100</v>
      </c>
      <c r="K16" s="87" t="s">
        <v>68</v>
      </c>
      <c r="L16" s="75" t="s">
        <v>51</v>
      </c>
      <c r="M16" s="75">
        <v>2020</v>
      </c>
      <c r="N16" s="84">
        <v>50</v>
      </c>
      <c r="O16" s="87" t="s">
        <v>68</v>
      </c>
    </row>
    <row r="17" spans="2:20" ht="22.5" customHeight="1" x14ac:dyDescent="0.45">
      <c r="D17" s="96">
        <f>SUM(D5:D16)</f>
        <v>4416.0867538774892</v>
      </c>
      <c r="E17" s="97"/>
      <c r="F17" s="87"/>
      <c r="G17" s="87"/>
      <c r="H17" s="87"/>
      <c r="I17" s="98"/>
      <c r="J17" s="98">
        <f>SUM(J5:J16)</f>
        <v>3931.73</v>
      </c>
      <c r="K17" s="87"/>
      <c r="L17" s="87"/>
      <c r="M17" s="98"/>
      <c r="N17" s="98">
        <f>SUM(N5:N16)</f>
        <v>3689</v>
      </c>
      <c r="O17" s="11"/>
    </row>
    <row r="18" spans="2:20" ht="10" customHeight="1" x14ac:dyDescent="0.35">
      <c r="D18" s="73"/>
    </row>
    <row r="19" spans="2:20" ht="22.5" customHeight="1" x14ac:dyDescent="0.45">
      <c r="D19" s="73"/>
      <c r="H19" s="294" t="s">
        <v>66</v>
      </c>
      <c r="I19" s="294"/>
      <c r="J19" s="294"/>
      <c r="K19" s="88" t="s">
        <v>70</v>
      </c>
      <c r="M19" s="294" t="s">
        <v>66</v>
      </c>
      <c r="N19" s="294"/>
      <c r="O19" s="294"/>
      <c r="P19" s="88" t="s">
        <v>70</v>
      </c>
      <c r="Q19" s="294" t="s">
        <v>66</v>
      </c>
      <c r="R19" s="294"/>
      <c r="S19" s="294"/>
      <c r="T19" s="88" t="s">
        <v>70</v>
      </c>
    </row>
    <row r="20" spans="2:20" ht="19.5" customHeight="1" x14ac:dyDescent="0.45">
      <c r="B20"/>
      <c r="H20" s="75" t="s">
        <v>52</v>
      </c>
      <c r="I20" s="77">
        <v>2020</v>
      </c>
      <c r="J20" s="78">
        <v>100</v>
      </c>
      <c r="K20" s="87" t="s">
        <v>68</v>
      </c>
      <c r="M20" s="75" t="s">
        <v>52</v>
      </c>
      <c r="N20" s="77">
        <v>2020</v>
      </c>
      <c r="O20" s="78">
        <v>100</v>
      </c>
      <c r="P20" s="87" t="s">
        <v>68</v>
      </c>
      <c r="Q20" s="75" t="s">
        <v>52</v>
      </c>
      <c r="R20" s="77">
        <v>2020</v>
      </c>
      <c r="S20" s="78">
        <v>50</v>
      </c>
      <c r="T20" s="87" t="s">
        <v>68</v>
      </c>
    </row>
    <row r="21" spans="2:20" ht="19.5" customHeight="1" x14ac:dyDescent="0.45">
      <c r="B21"/>
      <c r="H21" s="77" t="s">
        <v>53</v>
      </c>
      <c r="I21" s="77">
        <v>2020</v>
      </c>
      <c r="J21" s="78">
        <v>100</v>
      </c>
      <c r="K21" s="87" t="s">
        <v>68</v>
      </c>
      <c r="M21" s="77" t="s">
        <v>53</v>
      </c>
      <c r="N21" s="77">
        <v>2020</v>
      </c>
      <c r="O21" s="78">
        <v>100</v>
      </c>
      <c r="P21" s="87" t="s">
        <v>68</v>
      </c>
      <c r="Q21" s="77" t="s">
        <v>53</v>
      </c>
      <c r="R21" s="77">
        <v>2020</v>
      </c>
      <c r="S21" s="78">
        <v>50</v>
      </c>
      <c r="T21" s="87" t="s">
        <v>68</v>
      </c>
    </row>
    <row r="22" spans="2:20" ht="19.5" customHeight="1" x14ac:dyDescent="0.45">
      <c r="B22"/>
      <c r="H22" s="77" t="s">
        <v>54</v>
      </c>
      <c r="I22" s="77">
        <v>2020</v>
      </c>
      <c r="J22" s="78">
        <v>100</v>
      </c>
      <c r="K22" s="87" t="s">
        <v>68</v>
      </c>
      <c r="M22" s="77" t="s">
        <v>54</v>
      </c>
      <c r="N22" s="77">
        <v>2020</v>
      </c>
      <c r="O22" s="78">
        <v>100</v>
      </c>
      <c r="P22" s="87" t="s">
        <v>68</v>
      </c>
      <c r="Q22" s="77" t="s">
        <v>54</v>
      </c>
      <c r="R22" s="77">
        <v>2020</v>
      </c>
      <c r="S22" s="78">
        <v>50</v>
      </c>
      <c r="T22" s="87" t="s">
        <v>68</v>
      </c>
    </row>
    <row r="23" spans="2:20" ht="19.5" customHeight="1" x14ac:dyDescent="0.35">
      <c r="B23"/>
      <c r="H23" s="75" t="s">
        <v>55</v>
      </c>
      <c r="I23" s="77">
        <v>2021</v>
      </c>
      <c r="J23" s="78">
        <v>400</v>
      </c>
      <c r="K23" s="77"/>
      <c r="M23" s="75" t="s">
        <v>55</v>
      </c>
      <c r="N23" s="77">
        <v>2021</v>
      </c>
      <c r="O23" s="78">
        <v>300</v>
      </c>
      <c r="Q23" s="75" t="s">
        <v>55</v>
      </c>
      <c r="R23" s="77">
        <v>2021</v>
      </c>
      <c r="S23" s="78">
        <v>200</v>
      </c>
    </row>
    <row r="24" spans="2:20" s="85" customFormat="1" ht="19.5" customHeight="1" x14ac:dyDescent="0.35">
      <c r="B24"/>
      <c r="C24" s="75"/>
      <c r="D24" s="75"/>
      <c r="E24" s="76"/>
      <c r="F24" s="77"/>
      <c r="G24" s="77"/>
      <c r="H24" s="75" t="s">
        <v>56</v>
      </c>
      <c r="I24" s="77">
        <v>2021</v>
      </c>
      <c r="J24" s="78">
        <v>400</v>
      </c>
      <c r="K24" s="77"/>
      <c r="L24" s="95"/>
      <c r="M24" s="75" t="s">
        <v>56</v>
      </c>
      <c r="N24" s="77">
        <v>2021</v>
      </c>
      <c r="O24" s="78">
        <v>300</v>
      </c>
      <c r="P24" s="77"/>
      <c r="Q24" s="75" t="s">
        <v>56</v>
      </c>
      <c r="R24" s="77">
        <v>2021</v>
      </c>
      <c r="S24" s="78">
        <v>200</v>
      </c>
    </row>
    <row r="25" spans="2:20" ht="19.5" customHeight="1" x14ac:dyDescent="0.35">
      <c r="B25"/>
      <c r="H25" s="75" t="s">
        <v>57</v>
      </c>
      <c r="I25" s="77">
        <v>2021</v>
      </c>
      <c r="J25" s="78">
        <v>400</v>
      </c>
      <c r="K25" s="77"/>
      <c r="M25" s="75" t="s">
        <v>57</v>
      </c>
      <c r="N25" s="77">
        <v>2021</v>
      </c>
      <c r="O25" s="78">
        <v>300</v>
      </c>
      <c r="Q25" s="75" t="s">
        <v>57</v>
      </c>
      <c r="R25" s="77">
        <v>2021</v>
      </c>
      <c r="S25" s="78">
        <v>200</v>
      </c>
    </row>
    <row r="26" spans="2:20" ht="19.5" customHeight="1" x14ac:dyDescent="0.35">
      <c r="B26"/>
      <c r="H26" s="75" t="s">
        <v>58</v>
      </c>
      <c r="I26" s="77">
        <v>2021</v>
      </c>
      <c r="J26" s="78">
        <v>400</v>
      </c>
      <c r="K26" s="77"/>
      <c r="M26" s="75" t="s">
        <v>58</v>
      </c>
      <c r="N26" s="77">
        <v>2021</v>
      </c>
      <c r="O26" s="78">
        <v>300</v>
      </c>
      <c r="Q26" s="75" t="s">
        <v>58</v>
      </c>
      <c r="R26" s="77">
        <v>2021</v>
      </c>
      <c r="S26" s="78">
        <v>200</v>
      </c>
    </row>
    <row r="27" spans="2:20" s="10" customFormat="1" ht="19.5" customHeight="1" x14ac:dyDescent="0.35">
      <c r="B27"/>
      <c r="C27" s="75"/>
      <c r="D27" s="75"/>
      <c r="E27" s="76"/>
      <c r="F27" s="77"/>
      <c r="G27" s="77"/>
      <c r="H27" s="75" t="s">
        <v>59</v>
      </c>
      <c r="I27" s="77">
        <v>2021</v>
      </c>
      <c r="J27" s="78">
        <v>400</v>
      </c>
      <c r="K27" s="77"/>
      <c r="L27" s="5"/>
      <c r="M27" s="75" t="s">
        <v>59</v>
      </c>
      <c r="N27" s="77">
        <v>2021</v>
      </c>
      <c r="O27" s="78">
        <v>300</v>
      </c>
      <c r="P27" s="77"/>
      <c r="Q27" s="75" t="s">
        <v>59</v>
      </c>
      <c r="R27" s="77">
        <v>2021</v>
      </c>
      <c r="S27" s="78">
        <v>200</v>
      </c>
    </row>
    <row r="28" spans="2:20" ht="19.5" customHeight="1" x14ac:dyDescent="0.35">
      <c r="H28" s="75" t="s">
        <v>60</v>
      </c>
      <c r="I28" s="77">
        <v>2021</v>
      </c>
      <c r="J28" s="78">
        <v>400</v>
      </c>
      <c r="K28" s="77"/>
      <c r="M28" s="75" t="s">
        <v>60</v>
      </c>
      <c r="N28" s="77">
        <v>2021</v>
      </c>
      <c r="O28" s="78">
        <v>300</v>
      </c>
      <c r="Q28" s="75" t="s">
        <v>60</v>
      </c>
      <c r="R28" s="77">
        <v>2021</v>
      </c>
      <c r="S28" s="78">
        <v>200</v>
      </c>
    </row>
    <row r="29" spans="2:20" ht="19.5" customHeight="1" x14ac:dyDescent="0.35">
      <c r="H29" s="75" t="s">
        <v>61</v>
      </c>
      <c r="I29" s="77">
        <v>2021</v>
      </c>
      <c r="J29" s="78">
        <v>400</v>
      </c>
      <c r="K29" s="77"/>
      <c r="M29" s="75" t="s">
        <v>61</v>
      </c>
      <c r="N29" s="77">
        <v>2021</v>
      </c>
      <c r="O29" s="78">
        <v>300</v>
      </c>
      <c r="Q29" s="75" t="s">
        <v>61</v>
      </c>
      <c r="R29" s="77">
        <v>2021</v>
      </c>
      <c r="S29" s="78">
        <v>200</v>
      </c>
    </row>
    <row r="30" spans="2:20" ht="19.5" customHeight="1" x14ac:dyDescent="0.35">
      <c r="H30" s="75" t="s">
        <v>62</v>
      </c>
      <c r="I30" s="77">
        <v>2021</v>
      </c>
      <c r="J30" s="78">
        <v>400</v>
      </c>
      <c r="K30" s="77"/>
      <c r="M30" s="75" t="s">
        <v>62</v>
      </c>
      <c r="N30" s="77">
        <v>2021</v>
      </c>
      <c r="O30" s="78">
        <v>300</v>
      </c>
      <c r="Q30" s="75" t="s">
        <v>62</v>
      </c>
      <c r="R30" s="77">
        <v>2021</v>
      </c>
      <c r="S30" s="78">
        <v>200</v>
      </c>
    </row>
    <row r="31" spans="2:20" ht="19.5" customHeight="1" x14ac:dyDescent="0.35">
      <c r="H31" s="75" t="s">
        <v>51</v>
      </c>
      <c r="I31" s="77">
        <v>2021</v>
      </c>
      <c r="J31" s="78">
        <v>400</v>
      </c>
      <c r="K31" s="77"/>
      <c r="M31" s="75" t="s">
        <v>51</v>
      </c>
      <c r="N31" s="77">
        <v>2021</v>
      </c>
      <c r="O31" s="78">
        <v>300</v>
      </c>
      <c r="Q31" s="75" t="s">
        <v>51</v>
      </c>
      <c r="R31" s="77">
        <v>2021</v>
      </c>
      <c r="S31" s="78">
        <v>200</v>
      </c>
    </row>
    <row r="32" spans="2:20" ht="19.5" customHeight="1" x14ac:dyDescent="0.45">
      <c r="H32" s="77"/>
      <c r="I32" s="94"/>
      <c r="J32" s="98">
        <f>SUM(J20:J31)</f>
        <v>3900</v>
      </c>
      <c r="K32" s="94"/>
      <c r="L32" s="94"/>
      <c r="M32" s="94"/>
      <c r="N32" s="94"/>
      <c r="O32" s="98">
        <f>SUM(O20:O31)</f>
        <v>3000</v>
      </c>
      <c r="P32" s="94"/>
      <c r="Q32" s="94"/>
      <c r="R32" s="94"/>
      <c r="S32" s="98">
        <f>SUM(S20:S31)</f>
        <v>1950</v>
      </c>
    </row>
    <row r="33" spans="2:19" ht="23.5" customHeight="1" x14ac:dyDescent="0.35">
      <c r="J33" s="6"/>
      <c r="N33" s="77"/>
    </row>
    <row r="34" spans="2:19" ht="19" customHeight="1" x14ac:dyDescent="0.35"/>
    <row r="35" spans="2:19" ht="19" customHeight="1" x14ac:dyDescent="0.35"/>
    <row r="36" spans="2:19" s="10" customFormat="1" ht="19.5" customHeight="1" x14ac:dyDescent="0.35">
      <c r="B36" s="76"/>
      <c r="C36" s="75"/>
      <c r="D36" s="75"/>
      <c r="E36" s="76"/>
      <c r="F36" s="77"/>
      <c r="G36" s="77"/>
      <c r="H36" s="11"/>
      <c r="I36" s="11"/>
      <c r="J36" s="78"/>
      <c r="K36" s="86"/>
      <c r="L36" s="5"/>
      <c r="M36" s="5"/>
      <c r="N36" s="6"/>
      <c r="O36" s="5"/>
      <c r="P36" s="77"/>
      <c r="Q36" s="5"/>
      <c r="R36" s="5"/>
      <c r="S36" s="5"/>
    </row>
    <row r="37" spans="2:19" ht="7.25" customHeight="1" x14ac:dyDescent="0.35"/>
    <row r="40" spans="2:19" ht="28.5" customHeight="1" x14ac:dyDescent="0.35"/>
    <row r="41" spans="2:19" ht="22.25" customHeight="1" x14ac:dyDescent="0.35"/>
    <row r="42" spans="2:19" ht="19.5" customHeight="1" x14ac:dyDescent="0.35"/>
  </sheetData>
  <mergeCells count="4">
    <mergeCell ref="L4:N4"/>
    <mergeCell ref="M19:O19"/>
    <mergeCell ref="Q19:S19"/>
    <mergeCell ref="H19:J19"/>
  </mergeCells>
  <printOptions horizontalCentered="1"/>
  <pageMargins left="0.25" right="0.25" top="0.25" bottom="0.25" header="0.3" footer="0.3"/>
  <pageSetup scale="75" orientation="landscape" r:id="rId1"/>
  <headerFooter>
    <oddFooter>&amp;L&amp;"Monotype Corsiva,Regular"&amp;Z&amp;F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FFBF5-3633-4403-990F-B64DFE52DF75}">
  <dimension ref="A1:P149"/>
  <sheetViews>
    <sheetView showGridLines="0" tabSelected="1" zoomScale="110" zoomScaleNormal="110" workbookViewId="0">
      <pane ySplit="4" topLeftCell="A5" activePane="bottomLeft" state="frozen"/>
      <selection pane="bottomLeft" activeCell="K125" sqref="K124:K125"/>
    </sheetView>
  </sheetViews>
  <sheetFormatPr defaultColWidth="26.54296875" defaultRowHeight="14.5" x14ac:dyDescent="0.35"/>
  <cols>
    <col min="1" max="1" width="14.54296875" bestFit="1" customWidth="1"/>
    <col min="2" max="2" width="10.36328125" bestFit="1" customWidth="1"/>
    <col min="3" max="3" width="11.90625" customWidth="1"/>
    <col min="4" max="4" width="12" customWidth="1"/>
    <col min="5" max="5" width="10.1796875" customWidth="1"/>
    <col min="6" max="6" width="9.81640625" customWidth="1"/>
    <col min="7" max="7" width="10.90625" bestFit="1" customWidth="1"/>
    <col min="8" max="8" width="8.26953125" customWidth="1"/>
    <col min="9" max="9" width="13.1796875" style="224" customWidth="1"/>
    <col min="10" max="10" width="11.36328125" style="284" customWidth="1"/>
    <col min="11" max="11" width="12.90625" style="224" bestFit="1" customWidth="1"/>
    <col min="12" max="15" width="14.81640625" style="224" customWidth="1"/>
    <col min="16" max="16" width="14.81640625" style="1" customWidth="1"/>
  </cols>
  <sheetData>
    <row r="1" spans="1:10" ht="18.5" x14ac:dyDescent="0.45">
      <c r="A1" s="295" t="s">
        <v>46</v>
      </c>
      <c r="B1" s="295"/>
      <c r="C1" s="295"/>
      <c r="D1" s="295"/>
      <c r="E1" s="295"/>
      <c r="F1" s="295"/>
      <c r="G1" s="295"/>
      <c r="H1" s="244"/>
      <c r="I1" s="286"/>
      <c r="J1" s="286"/>
    </row>
    <row r="2" spans="1:10" ht="18.5" x14ac:dyDescent="0.45">
      <c r="A2" s="295" t="s">
        <v>94</v>
      </c>
      <c r="B2" s="295"/>
      <c r="C2" s="295"/>
      <c r="D2" s="295"/>
      <c r="E2" s="295"/>
      <c r="F2" s="295"/>
      <c r="G2" s="295"/>
      <c r="H2" s="244"/>
      <c r="I2" s="286"/>
      <c r="J2" s="286"/>
    </row>
    <row r="3" spans="1:10" ht="18.5" x14ac:dyDescent="0.45">
      <c r="A3" s="295" t="s">
        <v>122</v>
      </c>
      <c r="B3" s="295"/>
      <c r="C3" s="295"/>
      <c r="D3" s="295"/>
      <c r="E3" s="295"/>
      <c r="F3" s="295"/>
      <c r="G3" s="295"/>
      <c r="H3" s="244"/>
      <c r="I3" s="286"/>
      <c r="J3" s="286"/>
    </row>
    <row r="4" spans="1:10" ht="18.5" x14ac:dyDescent="0.45">
      <c r="A4" s="296" t="s">
        <v>123</v>
      </c>
      <c r="B4" s="296"/>
      <c r="C4" s="296"/>
      <c r="D4" s="296"/>
      <c r="E4" s="296"/>
      <c r="F4" s="296"/>
      <c r="G4" s="296"/>
      <c r="H4" s="245"/>
      <c r="I4" s="287"/>
      <c r="J4" s="287"/>
    </row>
    <row r="5" spans="1:10" x14ac:dyDescent="0.35">
      <c r="A5" s="109"/>
      <c r="B5" s="110"/>
      <c r="C5" s="110"/>
      <c r="D5" s="110"/>
      <c r="E5" s="110"/>
      <c r="F5" s="110"/>
      <c r="G5" s="110"/>
      <c r="H5" s="110"/>
      <c r="I5" s="288"/>
      <c r="J5" s="288"/>
    </row>
    <row r="6" spans="1:10" ht="15" thickBot="1" x14ac:dyDescent="0.4">
      <c r="A6" s="102" t="s">
        <v>102</v>
      </c>
      <c r="B6" s="103" t="s">
        <v>39</v>
      </c>
      <c r="C6" s="103" t="s">
        <v>40</v>
      </c>
      <c r="D6" s="208" t="s">
        <v>44</v>
      </c>
      <c r="E6" s="9" t="s">
        <v>45</v>
      </c>
      <c r="F6" s="112" t="s">
        <v>0</v>
      </c>
      <c r="G6" s="215" t="s">
        <v>13</v>
      </c>
      <c r="I6" s="284"/>
    </row>
    <row r="7" spans="1:10" ht="9.5" customHeight="1" x14ac:dyDescent="0.35">
      <c r="B7" s="1"/>
      <c r="C7" s="1"/>
      <c r="D7" s="1"/>
      <c r="E7" s="1"/>
      <c r="F7" s="1"/>
      <c r="G7" s="214"/>
      <c r="I7" s="284"/>
    </row>
    <row r="8" spans="1:10" ht="17" customHeight="1" x14ac:dyDescent="0.35">
      <c r="A8" s="113" t="s">
        <v>95</v>
      </c>
      <c r="B8" s="115">
        <v>6415</v>
      </c>
      <c r="C8" s="115">
        <v>11777</v>
      </c>
      <c r="D8" s="115">
        <v>520</v>
      </c>
      <c r="E8" s="115">
        <v>538</v>
      </c>
      <c r="F8" s="116">
        <f t="shared" ref="F8:F13" si="0">SUM(B8:E8)</f>
        <v>19250</v>
      </c>
      <c r="G8" s="117">
        <f>(F8/F$15)</f>
        <v>0.11134891254049051</v>
      </c>
      <c r="I8" s="284"/>
    </row>
    <row r="9" spans="1:10" ht="17" customHeight="1" x14ac:dyDescent="0.35">
      <c r="A9" s="118" t="s">
        <v>96</v>
      </c>
      <c r="B9" s="120">
        <v>3883</v>
      </c>
      <c r="C9" s="120">
        <v>1464</v>
      </c>
      <c r="D9" s="120">
        <v>924</v>
      </c>
      <c r="E9" s="120">
        <v>497</v>
      </c>
      <c r="F9" s="72">
        <f t="shared" si="0"/>
        <v>6768</v>
      </c>
      <c r="G9" s="121">
        <f t="shared" ref="G9:G13" si="1">(F9/F$15)</f>
        <v>3.9148542341508559E-2</v>
      </c>
      <c r="I9" s="284"/>
    </row>
    <row r="10" spans="1:10" ht="17" customHeight="1" x14ac:dyDescent="0.35">
      <c r="A10" s="113" t="s">
        <v>97</v>
      </c>
      <c r="B10" s="114">
        <v>420</v>
      </c>
      <c r="C10" s="115">
        <v>94</v>
      </c>
      <c r="D10" s="115">
        <v>172</v>
      </c>
      <c r="E10" s="114">
        <v>428</v>
      </c>
      <c r="F10" s="116">
        <f t="shared" si="0"/>
        <v>1114</v>
      </c>
      <c r="G10" s="117">
        <f t="shared" si="1"/>
        <v>6.4437760296159182E-3</v>
      </c>
      <c r="I10" s="284"/>
    </row>
    <row r="11" spans="1:10" ht="17" customHeight="1" x14ac:dyDescent="0.35">
      <c r="A11" s="118" t="s">
        <v>98</v>
      </c>
      <c r="B11" s="119">
        <v>10202</v>
      </c>
      <c r="C11" s="120">
        <v>23167</v>
      </c>
      <c r="D11" s="119">
        <v>1115</v>
      </c>
      <c r="E11" s="119">
        <v>451</v>
      </c>
      <c r="F11" s="72">
        <f t="shared" si="0"/>
        <v>34935</v>
      </c>
      <c r="G11" s="121">
        <f t="shared" si="1"/>
        <v>0.20207658491439148</v>
      </c>
      <c r="I11" s="284"/>
    </row>
    <row r="12" spans="1:10" ht="17" customHeight="1" x14ac:dyDescent="0.35">
      <c r="A12" s="113" t="s">
        <v>99</v>
      </c>
      <c r="B12" s="115">
        <v>64406</v>
      </c>
      <c r="C12" s="115">
        <v>9848</v>
      </c>
      <c r="D12" s="115">
        <v>764</v>
      </c>
      <c r="E12" s="115">
        <v>261</v>
      </c>
      <c r="F12" s="116">
        <f t="shared" si="0"/>
        <v>75279</v>
      </c>
      <c r="G12" s="117">
        <f t="shared" si="1"/>
        <v>0.43544076816288757</v>
      </c>
      <c r="I12" s="284"/>
    </row>
    <row r="13" spans="1:10" ht="17" customHeight="1" thickBot="1" x14ac:dyDescent="0.4">
      <c r="A13" s="122" t="s">
        <v>100</v>
      </c>
      <c r="B13" s="123">
        <v>26899</v>
      </c>
      <c r="C13" s="123">
        <v>6391</v>
      </c>
      <c r="D13" s="123">
        <v>1352</v>
      </c>
      <c r="E13" s="123">
        <v>892</v>
      </c>
      <c r="F13" s="124">
        <f t="shared" si="0"/>
        <v>35534</v>
      </c>
      <c r="G13" s="125">
        <f t="shared" si="1"/>
        <v>0.20554141601110598</v>
      </c>
      <c r="I13" s="284"/>
    </row>
    <row r="14" spans="1:10" ht="10" customHeight="1" thickTop="1" x14ac:dyDescent="0.35">
      <c r="A14" s="126"/>
      <c r="B14" s="72"/>
      <c r="C14" s="72"/>
      <c r="D14" s="72"/>
      <c r="E14" s="72"/>
      <c r="F14" s="72"/>
      <c r="G14" s="121"/>
      <c r="I14" s="284"/>
    </row>
    <row r="15" spans="1:10" ht="17" customHeight="1" thickBot="1" x14ac:dyDescent="0.4">
      <c r="A15" s="128" t="s">
        <v>0</v>
      </c>
      <c r="B15" s="57">
        <f t="shared" ref="B15:E15" si="2">SUM(B8:B13)</f>
        <v>112225</v>
      </c>
      <c r="C15" s="57">
        <f t="shared" si="2"/>
        <v>52741</v>
      </c>
      <c r="D15" s="57">
        <f t="shared" si="2"/>
        <v>4847</v>
      </c>
      <c r="E15" s="57">
        <f t="shared" si="2"/>
        <v>3067</v>
      </c>
      <c r="F15" s="57">
        <f>SUM(B15:E15)</f>
        <v>172880</v>
      </c>
      <c r="G15" s="129">
        <f>(F15/F$15)</f>
        <v>1</v>
      </c>
      <c r="I15" s="284"/>
    </row>
    <row r="16" spans="1:10" ht="17" customHeight="1" x14ac:dyDescent="0.35">
      <c r="A16" s="126"/>
      <c r="B16" s="72"/>
      <c r="C16" s="72"/>
      <c r="D16" s="72"/>
      <c r="E16" s="72"/>
      <c r="F16" s="127"/>
      <c r="G16" s="121"/>
      <c r="I16" s="284"/>
    </row>
    <row r="17" spans="1:10" ht="17" customHeight="1" thickBot="1" x14ac:dyDescent="0.4">
      <c r="A17" s="128" t="s">
        <v>13</v>
      </c>
      <c r="B17" s="152">
        <f>(B15/$F$15)</f>
        <v>0.64914969921332721</v>
      </c>
      <c r="C17" s="152">
        <f>(C15/$F$15)</f>
        <v>0.30507288292457196</v>
      </c>
      <c r="D17" s="152">
        <f>(D15/$F$15)</f>
        <v>2.8036788523831558E-2</v>
      </c>
      <c r="E17" s="152">
        <f>(E15/$F$15)</f>
        <v>1.774062933826932E-2</v>
      </c>
      <c r="F17" s="152">
        <f>(F15/$F$15)</f>
        <v>1</v>
      </c>
      <c r="G17" s="121"/>
      <c r="I17" s="284"/>
    </row>
    <row r="18" spans="1:10" ht="20" customHeight="1" x14ac:dyDescent="0.35">
      <c r="B18" s="104"/>
      <c r="C18" s="104"/>
      <c r="D18" s="104"/>
      <c r="E18" s="104"/>
      <c r="F18" s="104"/>
      <c r="G18" s="104"/>
      <c r="H18" s="104"/>
      <c r="I18" s="104"/>
      <c r="J18" s="104"/>
    </row>
    <row r="19" spans="1:10" x14ac:dyDescent="0.35">
      <c r="A19" s="106" t="s">
        <v>95</v>
      </c>
      <c r="B19" s="130"/>
      <c r="C19" s="130"/>
      <c r="D19" s="130"/>
      <c r="E19" s="130"/>
      <c r="F19" s="130"/>
      <c r="G19" s="131"/>
      <c r="H19" s="131"/>
      <c r="I19" s="104"/>
      <c r="J19" s="104"/>
    </row>
    <row r="20" spans="1:10" ht="6.5" customHeight="1" x14ac:dyDescent="0.35">
      <c r="A20" s="106"/>
      <c r="B20" s="131"/>
      <c r="C20" s="131"/>
      <c r="D20" s="131"/>
      <c r="E20" s="127"/>
      <c r="F20" s="133"/>
      <c r="G20" s="110"/>
      <c r="H20" s="1"/>
    </row>
    <row r="21" spans="1:10" ht="15" thickBot="1" x14ac:dyDescent="0.4">
      <c r="A21" s="134" t="s">
        <v>15</v>
      </c>
      <c r="B21" s="112" t="s">
        <v>39</v>
      </c>
      <c r="C21" s="112" t="s">
        <v>40</v>
      </c>
      <c r="D21" s="112" t="s">
        <v>44</v>
      </c>
      <c r="E21" s="112" t="s">
        <v>45</v>
      </c>
      <c r="F21" s="203" t="s">
        <v>0</v>
      </c>
      <c r="G21" s="136" t="s">
        <v>13</v>
      </c>
      <c r="H21" s="1"/>
      <c r="I21" s="284"/>
    </row>
    <row r="22" spans="1:10" ht="7" customHeight="1" x14ac:dyDescent="0.35">
      <c r="A22" s="246"/>
      <c r="B22" s="247"/>
      <c r="C22" s="247"/>
      <c r="D22" s="247"/>
      <c r="E22" s="247"/>
      <c r="F22" s="248"/>
      <c r="G22" s="249"/>
      <c r="H22" s="1"/>
      <c r="I22" s="284"/>
    </row>
    <row r="23" spans="1:10" ht="15" customHeight="1" x14ac:dyDescent="0.35">
      <c r="A23" s="254" t="s">
        <v>75</v>
      </c>
      <c r="B23" s="255">
        <v>330</v>
      </c>
      <c r="C23" s="255">
        <v>341</v>
      </c>
      <c r="D23" s="255">
        <v>37</v>
      </c>
      <c r="E23" s="255">
        <v>3</v>
      </c>
      <c r="F23" s="236">
        <f t="shared" ref="F23:F34" si="3">SUM(B23:E23)</f>
        <v>711</v>
      </c>
      <c r="G23" s="117">
        <f t="shared" ref="G23:G34" si="4">(F23/F$36)</f>
        <v>3.6935064935064932E-2</v>
      </c>
      <c r="H23" s="1"/>
      <c r="I23" s="284"/>
    </row>
    <row r="24" spans="1:10" ht="13.5" customHeight="1" x14ac:dyDescent="0.35">
      <c r="A24" t="s">
        <v>77</v>
      </c>
      <c r="B24" s="224">
        <v>28</v>
      </c>
      <c r="C24" s="224">
        <v>4</v>
      </c>
      <c r="D24" s="224">
        <v>7</v>
      </c>
      <c r="E24" s="224">
        <v>0</v>
      </c>
      <c r="F24" s="224">
        <f t="shared" si="3"/>
        <v>39</v>
      </c>
      <c r="G24" s="121">
        <f t="shared" si="4"/>
        <v>2.0259740259740261E-3</v>
      </c>
      <c r="H24" s="1"/>
      <c r="I24" s="284"/>
    </row>
    <row r="25" spans="1:10" x14ac:dyDescent="0.35">
      <c r="A25" s="137" t="s">
        <v>111</v>
      </c>
      <c r="B25" s="114">
        <v>9</v>
      </c>
      <c r="C25" s="115">
        <v>11</v>
      </c>
      <c r="D25" s="114">
        <v>0</v>
      </c>
      <c r="E25" s="115">
        <v>0</v>
      </c>
      <c r="F25" s="236">
        <f t="shared" si="3"/>
        <v>20</v>
      </c>
      <c r="G25" s="117">
        <f t="shared" si="4"/>
        <v>1.038961038961039E-3</v>
      </c>
      <c r="H25" s="1"/>
      <c r="I25" s="284"/>
    </row>
    <row r="26" spans="1:10" x14ac:dyDescent="0.35">
      <c r="A26" s="139" t="s">
        <v>83</v>
      </c>
      <c r="B26" s="120">
        <v>378</v>
      </c>
      <c r="C26" s="120">
        <v>25</v>
      </c>
      <c r="D26" s="120">
        <v>12</v>
      </c>
      <c r="E26" s="120">
        <v>0</v>
      </c>
      <c r="F26" s="224">
        <f t="shared" si="3"/>
        <v>415</v>
      </c>
      <c r="G26" s="121">
        <f t="shared" si="4"/>
        <v>2.1558441558441558E-2</v>
      </c>
      <c r="H26" s="1"/>
      <c r="I26" s="284"/>
    </row>
    <row r="27" spans="1:10" x14ac:dyDescent="0.35">
      <c r="A27" s="137" t="s">
        <v>84</v>
      </c>
      <c r="B27" s="114">
        <v>226</v>
      </c>
      <c r="C27" s="115">
        <v>103</v>
      </c>
      <c r="D27" s="115">
        <v>0</v>
      </c>
      <c r="E27" s="115">
        <v>1</v>
      </c>
      <c r="F27" s="236">
        <f t="shared" si="3"/>
        <v>330</v>
      </c>
      <c r="G27" s="117">
        <f t="shared" si="4"/>
        <v>1.7142857142857144E-2</v>
      </c>
      <c r="H27" s="1"/>
      <c r="I27" s="284"/>
    </row>
    <row r="28" spans="1:10" x14ac:dyDescent="0.35">
      <c r="A28" s="139" t="s">
        <v>85</v>
      </c>
      <c r="B28" s="119">
        <v>94</v>
      </c>
      <c r="C28" s="120">
        <v>213</v>
      </c>
      <c r="D28" s="120">
        <v>31</v>
      </c>
      <c r="E28" s="120">
        <v>0</v>
      </c>
      <c r="F28" s="224">
        <f t="shared" si="3"/>
        <v>338</v>
      </c>
      <c r="G28" s="121">
        <f t="shared" si="4"/>
        <v>1.7558441558441558E-2</v>
      </c>
      <c r="H28" s="1"/>
      <c r="I28" s="284"/>
    </row>
    <row r="29" spans="1:10" x14ac:dyDescent="0.35">
      <c r="A29" s="137" t="s">
        <v>87</v>
      </c>
      <c r="B29" s="115">
        <v>341</v>
      </c>
      <c r="C29" s="115">
        <v>115</v>
      </c>
      <c r="D29" s="115">
        <v>7</v>
      </c>
      <c r="E29" s="115">
        <v>3</v>
      </c>
      <c r="F29" s="236">
        <f t="shared" si="3"/>
        <v>466</v>
      </c>
      <c r="G29" s="117">
        <f t="shared" si="4"/>
        <v>2.4207792207792209E-2</v>
      </c>
      <c r="H29" s="1"/>
      <c r="I29" s="284"/>
    </row>
    <row r="30" spans="1:10" x14ac:dyDescent="0.35">
      <c r="A30" s="139" t="s">
        <v>21</v>
      </c>
      <c r="B30" s="120">
        <v>2733</v>
      </c>
      <c r="C30" s="120">
        <v>8270</v>
      </c>
      <c r="D30" s="120">
        <v>287</v>
      </c>
      <c r="E30" s="120">
        <v>472</v>
      </c>
      <c r="F30" s="224">
        <f t="shared" si="3"/>
        <v>11762</v>
      </c>
      <c r="G30" s="121">
        <f t="shared" si="4"/>
        <v>0.61101298701298701</v>
      </c>
      <c r="H30" s="1"/>
      <c r="I30" s="284"/>
    </row>
    <row r="31" spans="1:10" x14ac:dyDescent="0.35">
      <c r="A31" s="137" t="s">
        <v>24</v>
      </c>
      <c r="B31" s="114">
        <v>939</v>
      </c>
      <c r="C31" s="115">
        <v>796</v>
      </c>
      <c r="D31" s="114">
        <v>38</v>
      </c>
      <c r="E31" s="116">
        <v>41</v>
      </c>
      <c r="F31" s="236">
        <f t="shared" si="3"/>
        <v>1814</v>
      </c>
      <c r="G31" s="117">
        <f t="shared" si="4"/>
        <v>9.4233766233766239E-2</v>
      </c>
      <c r="H31" s="1"/>
      <c r="I31" s="284"/>
    </row>
    <row r="32" spans="1:10" x14ac:dyDescent="0.35">
      <c r="A32" s="139" t="s">
        <v>29</v>
      </c>
      <c r="B32" s="119">
        <v>1026</v>
      </c>
      <c r="C32" s="120">
        <v>1829</v>
      </c>
      <c r="D32" s="119">
        <v>20</v>
      </c>
      <c r="E32" s="72">
        <v>17</v>
      </c>
      <c r="F32" s="224">
        <f t="shared" si="3"/>
        <v>2892</v>
      </c>
      <c r="G32" s="121">
        <f t="shared" si="4"/>
        <v>0.15023376623376625</v>
      </c>
      <c r="H32" s="1"/>
      <c r="I32" s="284"/>
    </row>
    <row r="33" spans="1:16" x14ac:dyDescent="0.35">
      <c r="A33" s="137" t="s">
        <v>27</v>
      </c>
      <c r="B33" s="114">
        <v>291</v>
      </c>
      <c r="C33" s="115">
        <v>70</v>
      </c>
      <c r="D33" s="114">
        <v>79</v>
      </c>
      <c r="E33" s="115">
        <v>1</v>
      </c>
      <c r="F33" s="236">
        <f t="shared" si="3"/>
        <v>441</v>
      </c>
      <c r="G33" s="117">
        <f t="shared" si="4"/>
        <v>2.290909090909091E-2</v>
      </c>
      <c r="H33" s="1"/>
      <c r="I33" s="284"/>
    </row>
    <row r="34" spans="1:16" ht="15" thickBot="1" x14ac:dyDescent="0.4">
      <c r="A34" s="143" t="s">
        <v>103</v>
      </c>
      <c r="B34" s="145">
        <v>20</v>
      </c>
      <c r="C34" s="123">
        <v>0</v>
      </c>
      <c r="D34" s="145">
        <v>2</v>
      </c>
      <c r="E34" s="145">
        <v>0</v>
      </c>
      <c r="F34" s="240">
        <f t="shared" si="3"/>
        <v>22</v>
      </c>
      <c r="G34" s="125">
        <f t="shared" si="4"/>
        <v>1.1428571428571429E-3</v>
      </c>
      <c r="H34" s="1"/>
      <c r="I34" s="284"/>
      <c r="K34" s="284"/>
      <c r="L34" s="284"/>
      <c r="M34" s="284"/>
    </row>
    <row r="35" spans="1:16" ht="8.5" customHeight="1" thickTop="1" x14ac:dyDescent="0.35">
      <c r="A35" s="146"/>
      <c r="B35" s="119"/>
      <c r="C35" s="141"/>
      <c r="D35" s="119"/>
      <c r="E35" s="119"/>
      <c r="F35" s="1"/>
      <c r="G35" s="121"/>
      <c r="H35" s="1"/>
      <c r="I35" s="284"/>
    </row>
    <row r="36" spans="1:16" ht="15" thickBot="1" x14ac:dyDescent="0.4">
      <c r="A36" s="147" t="s">
        <v>0</v>
      </c>
      <c r="B36" s="148">
        <f>SUM(B23:B35)</f>
        <v>6415</v>
      </c>
      <c r="C36" s="148">
        <f t="shared" ref="C36:F36" si="5">SUM(C23:C35)</f>
        <v>11777</v>
      </c>
      <c r="D36" s="148">
        <f t="shared" si="5"/>
        <v>520</v>
      </c>
      <c r="E36" s="148">
        <f t="shared" si="5"/>
        <v>538</v>
      </c>
      <c r="F36" s="148">
        <f t="shared" si="5"/>
        <v>19250</v>
      </c>
      <c r="G36" s="129">
        <f>(F36/F$36)</f>
        <v>1</v>
      </c>
      <c r="H36" s="1"/>
      <c r="I36" s="284"/>
    </row>
    <row r="37" spans="1:16" x14ac:dyDescent="0.35">
      <c r="A37" s="149"/>
      <c r="B37" s="150"/>
      <c r="C37" s="150"/>
      <c r="D37" s="150"/>
      <c r="E37" s="150"/>
      <c r="F37" s="150"/>
      <c r="G37" s="1"/>
      <c r="H37" s="1"/>
      <c r="I37" s="284"/>
    </row>
    <row r="38" spans="1:16" ht="15" thickBot="1" x14ac:dyDescent="0.4">
      <c r="A38" s="151" t="s">
        <v>13</v>
      </c>
      <c r="B38" s="152">
        <f>(B36/$F$36)</f>
        <v>0.33324675324675324</v>
      </c>
      <c r="C38" s="152">
        <f>(C36/$F$36)</f>
        <v>0.61179220779220778</v>
      </c>
      <c r="D38" s="152">
        <f>(D36/$F$36)</f>
        <v>2.7012987012987013E-2</v>
      </c>
      <c r="E38" s="152">
        <f>(E36/$F$36)</f>
        <v>2.7948051948051948E-2</v>
      </c>
      <c r="F38" s="152">
        <f>(F36/$F$36)</f>
        <v>1</v>
      </c>
      <c r="G38" s="1"/>
      <c r="H38" s="1"/>
      <c r="I38" s="284"/>
    </row>
    <row r="39" spans="1:16" s="40" customFormat="1" ht="15" customHeight="1" x14ac:dyDescent="0.35">
      <c r="A39" s="218"/>
      <c r="B39" s="219"/>
      <c r="C39" s="219"/>
      <c r="D39" s="219"/>
      <c r="E39" s="219"/>
      <c r="F39" s="219"/>
      <c r="G39" s="42"/>
      <c r="H39" s="42"/>
      <c r="I39" s="289"/>
      <c r="J39" s="289"/>
      <c r="K39" s="227"/>
      <c r="L39" s="227"/>
      <c r="M39" s="227"/>
      <c r="N39" s="227"/>
      <c r="O39" s="227"/>
      <c r="P39" s="42"/>
    </row>
    <row r="40" spans="1:16" s="40" customFormat="1" ht="15" customHeight="1" x14ac:dyDescent="0.35">
      <c r="A40" s="218"/>
      <c r="B40" s="219"/>
      <c r="C40" s="219"/>
      <c r="D40" s="219"/>
      <c r="E40" s="219"/>
      <c r="F40" s="219"/>
      <c r="G40" s="42"/>
      <c r="H40" s="42"/>
      <c r="I40" s="289"/>
      <c r="J40" s="289"/>
      <c r="K40" s="227"/>
      <c r="L40" s="227"/>
      <c r="M40" s="227"/>
      <c r="N40" s="227"/>
      <c r="O40" s="227"/>
      <c r="P40" s="42"/>
    </row>
    <row r="41" spans="1:16" s="40" customFormat="1" ht="15" customHeight="1" x14ac:dyDescent="0.35">
      <c r="A41" s="218"/>
      <c r="B41" s="219"/>
      <c r="C41" s="219"/>
      <c r="D41" s="219"/>
      <c r="E41" s="219"/>
      <c r="F41" s="219"/>
      <c r="G41" s="42"/>
      <c r="H41" s="42"/>
      <c r="I41" s="289"/>
      <c r="J41" s="289"/>
      <c r="K41" s="227"/>
      <c r="L41" s="227"/>
      <c r="M41" s="227"/>
      <c r="N41" s="227"/>
      <c r="O41" s="227"/>
      <c r="P41" s="42"/>
    </row>
    <row r="42" spans="1:16" s="40" customFormat="1" ht="15" customHeight="1" x14ac:dyDescent="0.35">
      <c r="A42" s="218"/>
      <c r="B42" s="219"/>
      <c r="C42" s="219"/>
      <c r="D42" s="219"/>
      <c r="E42" s="219"/>
      <c r="F42" s="219"/>
      <c r="G42" s="42"/>
      <c r="H42" s="42"/>
      <c r="I42" s="289"/>
      <c r="J42" s="289"/>
      <c r="K42" s="227"/>
      <c r="L42" s="227"/>
      <c r="M42" s="227"/>
      <c r="N42" s="227"/>
      <c r="O42" s="227"/>
      <c r="P42" s="42"/>
    </row>
    <row r="43" spans="1:16" s="40" customFormat="1" ht="15" customHeight="1" x14ac:dyDescent="0.35">
      <c r="A43" s="218"/>
      <c r="B43" s="219"/>
      <c r="C43" s="219"/>
      <c r="D43" s="219"/>
      <c r="E43" s="219"/>
      <c r="F43" s="219"/>
      <c r="G43" s="42"/>
      <c r="H43" s="42"/>
      <c r="I43" s="289"/>
      <c r="J43" s="289"/>
      <c r="K43" s="227"/>
      <c r="L43" s="227"/>
      <c r="M43" s="227"/>
      <c r="N43" s="227"/>
      <c r="O43" s="227"/>
      <c r="P43" s="42"/>
    </row>
    <row r="44" spans="1:16" s="40" customFormat="1" ht="10.5" customHeight="1" x14ac:dyDescent="0.35">
      <c r="A44" s="218"/>
      <c r="B44" s="219"/>
      <c r="C44" s="219"/>
      <c r="D44" s="219"/>
      <c r="E44" s="219"/>
      <c r="F44" s="219"/>
      <c r="G44" s="42"/>
      <c r="H44" s="42"/>
      <c r="I44" s="289"/>
      <c r="J44" s="289"/>
      <c r="K44" s="227"/>
      <c r="L44" s="227"/>
      <c r="M44" s="227"/>
      <c r="N44" s="227"/>
      <c r="O44" s="227"/>
      <c r="P44" s="42"/>
    </row>
    <row r="45" spans="1:16" s="40" customFormat="1" ht="10.5" customHeight="1" x14ac:dyDescent="0.35">
      <c r="A45" s="218"/>
      <c r="B45" s="219"/>
      <c r="C45" s="219"/>
      <c r="D45" s="219"/>
      <c r="E45" s="219"/>
      <c r="F45" s="219"/>
      <c r="G45" s="42"/>
      <c r="H45" s="42"/>
      <c r="I45" s="289"/>
      <c r="J45" s="289"/>
      <c r="K45" s="227"/>
      <c r="L45" s="227"/>
      <c r="M45" s="227"/>
      <c r="N45" s="227"/>
      <c r="O45" s="227"/>
      <c r="P45" s="42"/>
    </row>
    <row r="46" spans="1:16" s="40" customFormat="1" ht="10.5" customHeight="1" x14ac:dyDescent="0.35">
      <c r="A46" s="218"/>
      <c r="B46" s="219"/>
      <c r="C46" s="219"/>
      <c r="D46" s="219"/>
      <c r="E46" s="219"/>
      <c r="F46" s="219"/>
      <c r="G46" s="42"/>
      <c r="H46" s="42"/>
      <c r="I46" s="289"/>
      <c r="J46" s="289"/>
      <c r="K46" s="227"/>
      <c r="L46" s="227"/>
      <c r="M46" s="227"/>
      <c r="N46" s="227"/>
      <c r="O46" s="227"/>
      <c r="P46" s="42"/>
    </row>
    <row r="47" spans="1:16" s="40" customFormat="1" ht="10.5" customHeight="1" x14ac:dyDescent="0.35">
      <c r="A47" s="218"/>
      <c r="B47" s="219"/>
      <c r="C47" s="219"/>
      <c r="D47" s="219"/>
      <c r="E47" s="219"/>
      <c r="F47" s="219"/>
      <c r="G47" s="42"/>
      <c r="H47" s="42"/>
      <c r="I47" s="289"/>
      <c r="J47" s="289"/>
      <c r="K47" s="227"/>
      <c r="L47" s="227"/>
      <c r="M47" s="227"/>
      <c r="N47" s="227"/>
      <c r="O47" s="227"/>
      <c r="P47" s="42"/>
    </row>
    <row r="48" spans="1:16" s="40" customFormat="1" ht="10.5" customHeight="1" x14ac:dyDescent="0.35">
      <c r="A48" s="218"/>
      <c r="B48" s="219"/>
      <c r="C48" s="219"/>
      <c r="D48" s="219"/>
      <c r="E48" s="219"/>
      <c r="F48" s="219"/>
      <c r="G48" s="42"/>
      <c r="H48" s="42"/>
      <c r="I48" s="289"/>
      <c r="J48" s="289"/>
      <c r="K48" s="227"/>
      <c r="L48" s="227"/>
      <c r="M48" s="227"/>
      <c r="N48" s="227"/>
      <c r="O48" s="227"/>
      <c r="P48" s="42"/>
    </row>
    <row r="49" spans="1:16" s="40" customFormat="1" ht="10.5" customHeight="1" x14ac:dyDescent="0.35">
      <c r="A49" s="218"/>
      <c r="B49" s="219"/>
      <c r="C49" s="219"/>
      <c r="D49" s="219"/>
      <c r="E49" s="219"/>
      <c r="F49" s="219"/>
      <c r="G49" s="42"/>
      <c r="H49" s="42"/>
      <c r="I49" s="289"/>
      <c r="J49" s="289"/>
      <c r="K49" s="227"/>
      <c r="L49" s="227"/>
      <c r="M49" s="227"/>
      <c r="N49" s="227"/>
      <c r="O49" s="227"/>
      <c r="P49" s="42"/>
    </row>
    <row r="50" spans="1:16" s="40" customFormat="1" ht="10.5" customHeight="1" x14ac:dyDescent="0.35">
      <c r="A50" s="218"/>
      <c r="B50" s="219"/>
      <c r="C50" s="219"/>
      <c r="D50" s="219"/>
      <c r="E50" s="219"/>
      <c r="F50" s="219"/>
      <c r="G50" s="42"/>
      <c r="H50" s="42"/>
      <c r="I50" s="289"/>
      <c r="J50" s="289"/>
      <c r="K50" s="227"/>
      <c r="L50" s="227"/>
      <c r="M50" s="227"/>
      <c r="N50" s="227"/>
      <c r="O50" s="227"/>
      <c r="P50" s="42"/>
    </row>
    <row r="51" spans="1:16" s="40" customFormat="1" ht="10.5" customHeight="1" x14ac:dyDescent="0.35">
      <c r="A51" s="218"/>
      <c r="B51" s="219"/>
      <c r="C51" s="219"/>
      <c r="D51" s="219"/>
      <c r="E51" s="219"/>
      <c r="F51" s="219"/>
      <c r="G51" s="42"/>
      <c r="H51" s="42"/>
      <c r="I51" s="289"/>
      <c r="J51" s="289"/>
      <c r="K51" s="227"/>
      <c r="L51" s="227"/>
      <c r="M51" s="227"/>
      <c r="N51" s="227"/>
      <c r="O51" s="227"/>
      <c r="P51" s="42"/>
    </row>
    <row r="52" spans="1:16" x14ac:dyDescent="0.35">
      <c r="A52" s="106" t="s">
        <v>96</v>
      </c>
      <c r="B52" s="105"/>
      <c r="C52" s="105"/>
      <c r="D52" s="105"/>
      <c r="E52" s="105"/>
      <c r="F52" s="105"/>
      <c r="G52" s="105"/>
      <c r="H52" s="105"/>
      <c r="I52" s="284"/>
      <c r="J52" s="224"/>
    </row>
    <row r="53" spans="1:16" ht="7" customHeight="1" x14ac:dyDescent="0.35">
      <c r="A53" s="153"/>
      <c r="B53" s="154"/>
      <c r="C53" s="155"/>
      <c r="D53" s="155"/>
      <c r="E53" s="154"/>
      <c r="F53" s="154"/>
      <c r="G53" s="154"/>
      <c r="H53" s="155"/>
      <c r="I53" s="284"/>
      <c r="J53" s="224"/>
    </row>
    <row r="54" spans="1:16" ht="15" thickBot="1" x14ac:dyDescent="0.4">
      <c r="A54" s="134" t="s">
        <v>15</v>
      </c>
      <c r="B54" s="112" t="s">
        <v>39</v>
      </c>
      <c r="C54" s="112" t="s">
        <v>40</v>
      </c>
      <c r="D54" s="112" t="s">
        <v>44</v>
      </c>
      <c r="E54" s="220" t="s">
        <v>45</v>
      </c>
      <c r="F54" s="112" t="s">
        <v>0</v>
      </c>
      <c r="G54" s="209" t="s">
        <v>13</v>
      </c>
      <c r="H54" s="214"/>
      <c r="I54" s="284"/>
      <c r="J54" s="224"/>
      <c r="O54" s="284"/>
      <c r="P54"/>
    </row>
    <row r="55" spans="1:16" ht="13" customHeight="1" x14ac:dyDescent="0.35">
      <c r="A55" s="246"/>
      <c r="B55" s="247"/>
      <c r="C55" s="247"/>
      <c r="D55" s="247"/>
      <c r="E55" s="58"/>
      <c r="F55" s="247"/>
      <c r="G55" s="250"/>
      <c r="H55" s="214"/>
      <c r="I55" s="284"/>
      <c r="J55" s="285"/>
      <c r="K55" s="285"/>
      <c r="L55" s="285"/>
      <c r="M55" s="285"/>
      <c r="O55" s="284"/>
      <c r="P55"/>
    </row>
    <row r="56" spans="1:16" x14ac:dyDescent="0.35">
      <c r="A56" s="254" t="s">
        <v>73</v>
      </c>
      <c r="B56" s="255">
        <v>82</v>
      </c>
      <c r="C56" s="255">
        <v>50</v>
      </c>
      <c r="D56" s="255">
        <v>35</v>
      </c>
      <c r="E56" s="255">
        <v>2</v>
      </c>
      <c r="F56" s="256">
        <f t="shared" ref="F56:F70" si="6">SUM(B56:E56)</f>
        <v>169</v>
      </c>
      <c r="G56" s="117">
        <f t="shared" ref="G56:G70" si="7">(F56/F$76)</f>
        <v>2.4970449172576833E-2</v>
      </c>
      <c r="H56" s="214"/>
      <c r="I56" s="284"/>
      <c r="J56" s="285"/>
      <c r="K56" s="285"/>
      <c r="L56" s="285"/>
      <c r="M56" s="285"/>
      <c r="O56" s="284"/>
      <c r="P56"/>
    </row>
    <row r="57" spans="1:16" x14ac:dyDescent="0.35">
      <c r="A57" s="246" t="s">
        <v>112</v>
      </c>
      <c r="B57" s="247">
        <v>0</v>
      </c>
      <c r="C57" s="247">
        <v>11</v>
      </c>
      <c r="D57" s="247">
        <v>0</v>
      </c>
      <c r="E57" s="58">
        <v>0</v>
      </c>
      <c r="F57" s="251">
        <f t="shared" si="6"/>
        <v>11</v>
      </c>
      <c r="G57" s="121">
        <f t="shared" si="7"/>
        <v>1.6252955082742316E-3</v>
      </c>
      <c r="H57" s="214"/>
      <c r="I57" s="284"/>
      <c r="J57" s="285"/>
      <c r="K57" s="285"/>
      <c r="L57" s="285"/>
      <c r="M57" s="285"/>
      <c r="O57" s="284"/>
      <c r="P57"/>
    </row>
    <row r="58" spans="1:16" x14ac:dyDescent="0.35">
      <c r="A58" s="254" t="s">
        <v>124</v>
      </c>
      <c r="B58" s="255">
        <v>1</v>
      </c>
      <c r="C58" s="255">
        <v>0</v>
      </c>
      <c r="D58" s="255">
        <v>0</v>
      </c>
      <c r="E58" s="255">
        <v>0</v>
      </c>
      <c r="F58" s="256">
        <f t="shared" si="6"/>
        <v>1</v>
      </c>
      <c r="G58" s="117">
        <f t="shared" si="7"/>
        <v>1.4775413711583924E-4</v>
      </c>
      <c r="H58" s="214"/>
      <c r="I58" s="284"/>
      <c r="J58" s="285"/>
      <c r="K58" s="285"/>
      <c r="L58" s="285"/>
      <c r="M58" s="285"/>
      <c r="O58" s="284"/>
      <c r="P58"/>
    </row>
    <row r="59" spans="1:16" x14ac:dyDescent="0.35">
      <c r="A59" s="246" t="s">
        <v>78</v>
      </c>
      <c r="B59" s="247">
        <v>102</v>
      </c>
      <c r="C59" s="247">
        <v>307</v>
      </c>
      <c r="D59" s="247">
        <v>26</v>
      </c>
      <c r="E59" s="58">
        <v>4</v>
      </c>
      <c r="F59" s="251">
        <f t="shared" si="6"/>
        <v>439</v>
      </c>
      <c r="G59" s="121">
        <f t="shared" si="7"/>
        <v>6.4864066193853431E-2</v>
      </c>
      <c r="H59" s="214"/>
      <c r="I59" s="284"/>
      <c r="J59" s="285"/>
      <c r="K59" s="285"/>
      <c r="L59" s="285"/>
      <c r="M59" s="285"/>
      <c r="O59" s="284"/>
      <c r="P59"/>
    </row>
    <row r="60" spans="1:16" x14ac:dyDescent="0.35">
      <c r="A60" s="254" t="s">
        <v>113</v>
      </c>
      <c r="B60" s="255">
        <v>35</v>
      </c>
      <c r="C60" s="255">
        <v>1</v>
      </c>
      <c r="D60" s="255">
        <v>3</v>
      </c>
      <c r="E60" s="255">
        <v>0</v>
      </c>
      <c r="F60" s="256">
        <f t="shared" si="6"/>
        <v>39</v>
      </c>
      <c r="G60" s="117">
        <f t="shared" si="7"/>
        <v>5.7624113475177301E-3</v>
      </c>
      <c r="H60" s="214"/>
      <c r="I60" s="284"/>
      <c r="J60" s="285"/>
      <c r="K60" s="285"/>
      <c r="L60" s="285"/>
      <c r="M60" s="285"/>
      <c r="O60" s="284"/>
      <c r="P60"/>
    </row>
    <row r="61" spans="1:16" x14ac:dyDescent="0.35">
      <c r="A61" s="246" t="s">
        <v>114</v>
      </c>
      <c r="B61" s="247">
        <v>1</v>
      </c>
      <c r="C61" s="247">
        <v>0</v>
      </c>
      <c r="D61" s="247">
        <v>0</v>
      </c>
      <c r="E61" s="58">
        <v>0</v>
      </c>
      <c r="F61" s="251">
        <f t="shared" si="6"/>
        <v>1</v>
      </c>
      <c r="G61" s="121">
        <f t="shared" si="7"/>
        <v>1.4775413711583924E-4</v>
      </c>
      <c r="H61" s="214"/>
      <c r="I61" s="284"/>
      <c r="J61" s="285"/>
      <c r="K61" s="285"/>
      <c r="L61" s="285"/>
      <c r="M61" s="285"/>
      <c r="O61" s="284"/>
      <c r="P61"/>
    </row>
    <row r="62" spans="1:16" x14ac:dyDescent="0.35">
      <c r="A62" s="254" t="s">
        <v>19</v>
      </c>
      <c r="B62" s="255">
        <v>2806</v>
      </c>
      <c r="C62" s="255">
        <v>927</v>
      </c>
      <c r="D62" s="255">
        <v>598</v>
      </c>
      <c r="E62" s="255">
        <v>465</v>
      </c>
      <c r="F62" s="256">
        <f t="shared" si="6"/>
        <v>4796</v>
      </c>
      <c r="G62" s="117">
        <f t="shared" si="7"/>
        <v>0.70862884160756501</v>
      </c>
      <c r="H62" s="214"/>
      <c r="I62" s="284"/>
      <c r="J62" s="285"/>
      <c r="K62" s="285"/>
      <c r="L62" s="285"/>
      <c r="M62" s="285"/>
      <c r="O62" s="284"/>
      <c r="P62"/>
    </row>
    <row r="63" spans="1:16" x14ac:dyDescent="0.35">
      <c r="A63" s="157" t="s">
        <v>81</v>
      </c>
      <c r="B63" s="156">
        <v>134</v>
      </c>
      <c r="C63" s="156">
        <v>58</v>
      </c>
      <c r="D63" s="156">
        <v>119</v>
      </c>
      <c r="E63" s="156">
        <v>3</v>
      </c>
      <c r="F63" s="251">
        <f t="shared" si="6"/>
        <v>314</v>
      </c>
      <c r="G63" s="121">
        <f t="shared" si="7"/>
        <v>4.639479905437352E-2</v>
      </c>
      <c r="H63" s="214"/>
      <c r="I63" s="284"/>
      <c r="J63" s="285"/>
      <c r="K63" s="285"/>
      <c r="L63" s="285"/>
      <c r="M63" s="285"/>
      <c r="O63" s="284"/>
      <c r="P63"/>
    </row>
    <row r="64" spans="1:16" x14ac:dyDescent="0.35">
      <c r="A64" s="158" t="s">
        <v>125</v>
      </c>
      <c r="B64" s="159">
        <v>1</v>
      </c>
      <c r="C64" s="159">
        <v>0</v>
      </c>
      <c r="D64" s="159">
        <v>0</v>
      </c>
      <c r="E64" s="142">
        <v>0</v>
      </c>
      <c r="F64" s="236">
        <f t="shared" si="6"/>
        <v>1</v>
      </c>
      <c r="G64" s="117">
        <f t="shared" si="7"/>
        <v>1.4775413711583924E-4</v>
      </c>
      <c r="H64" s="214"/>
      <c r="I64" s="284"/>
      <c r="J64" s="290"/>
      <c r="K64" s="285"/>
      <c r="L64" s="285"/>
      <c r="M64" s="285"/>
      <c r="O64" s="284"/>
      <c r="P64"/>
    </row>
    <row r="65" spans="1:16" x14ac:dyDescent="0.35">
      <c r="A65" s="160" t="s">
        <v>126</v>
      </c>
      <c r="B65" s="161">
        <v>4</v>
      </c>
      <c r="C65" s="161">
        <v>0</v>
      </c>
      <c r="D65" s="162">
        <v>0</v>
      </c>
      <c r="E65" s="156">
        <v>0</v>
      </c>
      <c r="F65" s="224">
        <f t="shared" si="6"/>
        <v>4</v>
      </c>
      <c r="G65" s="121">
        <f t="shared" si="7"/>
        <v>5.9101654846335696E-4</v>
      </c>
      <c r="H65" s="214"/>
      <c r="I65" s="284"/>
      <c r="J65" s="290"/>
      <c r="K65" s="285"/>
      <c r="L65" s="285"/>
      <c r="M65" s="285"/>
      <c r="O65" s="284"/>
      <c r="P65"/>
    </row>
    <row r="66" spans="1:16" x14ac:dyDescent="0.35">
      <c r="A66" s="158" t="s">
        <v>115</v>
      </c>
      <c r="B66" s="164">
        <v>7</v>
      </c>
      <c r="C66" s="164">
        <v>0</v>
      </c>
      <c r="D66" s="164">
        <v>0</v>
      </c>
      <c r="E66" s="142">
        <v>0</v>
      </c>
      <c r="F66" s="236">
        <f t="shared" si="6"/>
        <v>7</v>
      </c>
      <c r="G66" s="117">
        <f t="shared" si="7"/>
        <v>1.0342789598108747E-3</v>
      </c>
      <c r="H66" s="214"/>
      <c r="I66" s="284"/>
      <c r="J66" s="290"/>
      <c r="K66" s="285"/>
      <c r="L66" s="285"/>
      <c r="M66" s="285"/>
      <c r="O66" s="284"/>
      <c r="P66"/>
    </row>
    <row r="67" spans="1:16" x14ac:dyDescent="0.35">
      <c r="A67" s="160" t="s">
        <v>116</v>
      </c>
      <c r="B67" s="161">
        <v>14</v>
      </c>
      <c r="C67" s="162">
        <v>1</v>
      </c>
      <c r="D67" s="161">
        <v>0</v>
      </c>
      <c r="E67" s="156">
        <v>0</v>
      </c>
      <c r="F67" s="224">
        <f t="shared" si="6"/>
        <v>15</v>
      </c>
      <c r="G67" s="121">
        <f t="shared" si="7"/>
        <v>2.2163120567375888E-3</v>
      </c>
      <c r="H67" s="214"/>
      <c r="I67" s="284"/>
      <c r="J67" s="290"/>
      <c r="K67" s="285"/>
      <c r="L67" s="285"/>
      <c r="M67" s="285"/>
      <c r="O67" s="284"/>
      <c r="P67"/>
    </row>
    <row r="68" spans="1:16" x14ac:dyDescent="0.35">
      <c r="A68" s="158" t="s">
        <v>104</v>
      </c>
      <c r="B68" s="159">
        <v>10</v>
      </c>
      <c r="C68" s="164">
        <v>0</v>
      </c>
      <c r="D68" s="159">
        <v>0</v>
      </c>
      <c r="E68" s="142">
        <v>0</v>
      </c>
      <c r="F68" s="236">
        <f t="shared" si="6"/>
        <v>10</v>
      </c>
      <c r="G68" s="117">
        <f t="shared" si="7"/>
        <v>1.4775413711583924E-3</v>
      </c>
      <c r="H68" s="214"/>
      <c r="I68" s="284"/>
      <c r="J68" s="290"/>
      <c r="K68" s="285"/>
      <c r="L68" s="285"/>
      <c r="M68" s="285"/>
      <c r="O68" s="284"/>
      <c r="P68"/>
    </row>
    <row r="69" spans="1:16" x14ac:dyDescent="0.35">
      <c r="A69" s="160" t="s">
        <v>105</v>
      </c>
      <c r="B69" s="161">
        <v>5</v>
      </c>
      <c r="C69" s="162">
        <v>0</v>
      </c>
      <c r="D69" s="161">
        <v>5</v>
      </c>
      <c r="E69" s="156">
        <v>0</v>
      </c>
      <c r="F69" s="224">
        <f t="shared" si="6"/>
        <v>10</v>
      </c>
      <c r="G69" s="121">
        <f t="shared" si="7"/>
        <v>1.4775413711583924E-3</v>
      </c>
      <c r="H69" s="214"/>
      <c r="I69" s="284"/>
      <c r="J69" s="285"/>
      <c r="K69" s="285"/>
      <c r="L69" s="285"/>
      <c r="M69" s="285"/>
      <c r="O69" s="284"/>
      <c r="P69"/>
    </row>
    <row r="70" spans="1:16" x14ac:dyDescent="0.35">
      <c r="A70" s="158" t="s">
        <v>117</v>
      </c>
      <c r="B70" s="159">
        <v>7</v>
      </c>
      <c r="C70" s="164">
        <v>1</v>
      </c>
      <c r="D70" s="164">
        <v>1</v>
      </c>
      <c r="E70" s="142">
        <v>0</v>
      </c>
      <c r="F70" s="236">
        <f t="shared" si="6"/>
        <v>9</v>
      </c>
      <c r="G70" s="117">
        <f t="shared" si="7"/>
        <v>1.3297872340425532E-3</v>
      </c>
      <c r="H70" s="214"/>
      <c r="I70" s="284"/>
      <c r="J70" s="285"/>
      <c r="K70" s="285"/>
      <c r="L70" s="285"/>
      <c r="M70" s="285"/>
      <c r="O70" s="284"/>
      <c r="P70"/>
    </row>
    <row r="71" spans="1:16" x14ac:dyDescent="0.35">
      <c r="A71" s="277" t="s">
        <v>22</v>
      </c>
      <c r="B71" s="278">
        <v>233</v>
      </c>
      <c r="C71" s="279">
        <v>35</v>
      </c>
      <c r="D71" s="279">
        <v>99</v>
      </c>
      <c r="E71" s="280">
        <v>23</v>
      </c>
      <c r="F71" s="227">
        <f t="shared" ref="F71:F72" si="8">SUM(B71:E71)</f>
        <v>390</v>
      </c>
      <c r="G71" s="230">
        <f t="shared" ref="G71:G72" si="9">(F71/F$76)</f>
        <v>5.7624113475177305E-2</v>
      </c>
      <c r="H71" s="214"/>
      <c r="I71" s="284"/>
      <c r="J71" s="285"/>
      <c r="K71" s="285"/>
      <c r="L71" s="285"/>
      <c r="M71" s="285"/>
      <c r="O71" s="284"/>
      <c r="P71"/>
    </row>
    <row r="72" spans="1:16" x14ac:dyDescent="0.35">
      <c r="A72" s="158" t="s">
        <v>92</v>
      </c>
      <c r="B72" s="159">
        <v>104</v>
      </c>
      <c r="C72" s="164">
        <v>2</v>
      </c>
      <c r="D72" s="164">
        <v>2</v>
      </c>
      <c r="E72" s="142">
        <v>0</v>
      </c>
      <c r="F72" s="236">
        <f t="shared" si="8"/>
        <v>108</v>
      </c>
      <c r="G72" s="117">
        <f t="shared" si="9"/>
        <v>1.5957446808510637E-2</v>
      </c>
      <c r="H72" s="214"/>
      <c r="I72" s="284"/>
      <c r="J72" s="285"/>
      <c r="K72" s="285"/>
      <c r="L72" s="285"/>
      <c r="M72" s="285"/>
      <c r="O72" s="284"/>
      <c r="P72"/>
    </row>
    <row r="73" spans="1:16" x14ac:dyDescent="0.35">
      <c r="A73" s="160" t="s">
        <v>93</v>
      </c>
      <c r="B73" s="161">
        <v>337</v>
      </c>
      <c r="C73" s="162">
        <v>71</v>
      </c>
      <c r="D73" s="161">
        <v>36</v>
      </c>
      <c r="E73" s="156">
        <v>0</v>
      </c>
      <c r="F73" s="224">
        <f>SUM(B73:E73)</f>
        <v>444</v>
      </c>
      <c r="G73" s="121">
        <f>(F73/F$76)</f>
        <v>6.5602836879432622E-2</v>
      </c>
      <c r="H73" s="214"/>
      <c r="J73" s="285"/>
      <c r="K73" s="285"/>
      <c r="L73" s="285"/>
      <c r="M73" s="285"/>
      <c r="O73" s="284"/>
      <c r="P73"/>
    </row>
    <row r="74" spans="1:16" ht="3" customHeight="1" thickBot="1" x14ac:dyDescent="0.4">
      <c r="A74" s="143"/>
      <c r="B74" s="165"/>
      <c r="C74" s="144"/>
      <c r="D74" s="165"/>
      <c r="E74" s="166"/>
      <c r="F74" s="240"/>
      <c r="G74" s="125"/>
      <c r="H74" s="214"/>
      <c r="O74" s="284"/>
      <c r="P74"/>
    </row>
    <row r="75" spans="1:16" ht="10.5" customHeight="1" thickTop="1" x14ac:dyDescent="0.35">
      <c r="A75" s="146"/>
      <c r="B75" s="140"/>
      <c r="C75" s="141"/>
      <c r="D75" s="140"/>
      <c r="F75" s="252"/>
      <c r="G75" s="121"/>
      <c r="H75" s="214"/>
      <c r="I75" s="284"/>
      <c r="J75" s="224"/>
      <c r="O75" s="284"/>
      <c r="P75"/>
    </row>
    <row r="76" spans="1:16" ht="15" thickBot="1" x14ac:dyDescent="0.4">
      <c r="A76" s="167" t="s">
        <v>0</v>
      </c>
      <c r="B76" s="243">
        <f t="shared" ref="B76:E76" si="10">SUM(B56:B75)</f>
        <v>3883</v>
      </c>
      <c r="C76" s="243">
        <f t="shared" si="10"/>
        <v>1464</v>
      </c>
      <c r="D76" s="243">
        <f t="shared" si="10"/>
        <v>924</v>
      </c>
      <c r="E76" s="243">
        <f t="shared" si="10"/>
        <v>497</v>
      </c>
      <c r="F76" s="253">
        <f>SUM(B76:E76)</f>
        <v>6768</v>
      </c>
      <c r="G76" s="129">
        <f>(F76/F$76)</f>
        <v>1</v>
      </c>
      <c r="H76" s="214"/>
      <c r="I76" s="284"/>
      <c r="J76" s="224"/>
      <c r="O76" s="284"/>
      <c r="P76"/>
    </row>
    <row r="77" spans="1:16" x14ac:dyDescent="0.35">
      <c r="A77" s="168"/>
      <c r="B77" s="170"/>
      <c r="C77" s="169"/>
      <c r="D77" s="169"/>
      <c r="F77" s="171"/>
      <c r="G77" s="157"/>
      <c r="H77" s="214"/>
      <c r="I77" s="284"/>
      <c r="J77" s="224"/>
      <c r="O77" s="284"/>
      <c r="P77"/>
    </row>
    <row r="78" spans="1:16" ht="15" thickBot="1" x14ac:dyDescent="0.4">
      <c r="A78" s="107" t="s">
        <v>13</v>
      </c>
      <c r="B78" s="108">
        <f>(B76/$F76)</f>
        <v>0.57372931442080377</v>
      </c>
      <c r="C78" s="108">
        <f>(C76/$F76)</f>
        <v>0.21631205673758866</v>
      </c>
      <c r="D78" s="108">
        <f>(D76/$F76)</f>
        <v>0.13652482269503546</v>
      </c>
      <c r="E78" s="108">
        <f>(E76/$F76)</f>
        <v>7.3433806146572106E-2</v>
      </c>
      <c r="F78" s="108">
        <f>(F76/$F76)</f>
        <v>1</v>
      </c>
      <c r="G78" s="172"/>
      <c r="H78" s="214"/>
      <c r="I78" s="284"/>
      <c r="J78" s="224"/>
      <c r="O78" s="284"/>
      <c r="P78"/>
    </row>
    <row r="79" spans="1:16" x14ac:dyDescent="0.35">
      <c r="A79" s="106"/>
      <c r="B79" s="105"/>
      <c r="C79" s="105"/>
      <c r="D79" s="105"/>
      <c r="E79" s="105"/>
      <c r="F79" s="105"/>
      <c r="G79" s="111"/>
      <c r="H79" s="172"/>
    </row>
    <row r="80" spans="1:16" x14ac:dyDescent="0.35">
      <c r="A80" s="173" t="s">
        <v>97</v>
      </c>
      <c r="B80" s="131"/>
      <c r="C80" s="155"/>
      <c r="D80" s="154"/>
      <c r="E80" s="154"/>
      <c r="F80" s="154"/>
      <c r="G80" s="154"/>
      <c r="H80" s="154"/>
      <c r="I80" s="104"/>
      <c r="J80" s="104"/>
    </row>
    <row r="81" spans="1:16" ht="5" customHeight="1" x14ac:dyDescent="0.35">
      <c r="A81" s="173"/>
      <c r="B81" s="131"/>
      <c r="C81" s="154"/>
      <c r="D81" s="154"/>
      <c r="E81" s="154"/>
      <c r="F81" s="154"/>
      <c r="G81" s="105"/>
      <c r="H81" s="105"/>
      <c r="I81" s="288"/>
      <c r="J81" s="291"/>
    </row>
    <row r="82" spans="1:16" ht="15" thickBot="1" x14ac:dyDescent="0.4">
      <c r="A82" s="2" t="s">
        <v>15</v>
      </c>
      <c r="B82" s="101" t="s">
        <v>39</v>
      </c>
      <c r="C82" s="101" t="s">
        <v>40</v>
      </c>
      <c r="D82" s="135" t="s">
        <v>44</v>
      </c>
      <c r="E82" s="17" t="s">
        <v>45</v>
      </c>
      <c r="F82" s="174" t="s">
        <v>0</v>
      </c>
      <c r="G82" s="175" t="s">
        <v>13</v>
      </c>
      <c r="H82" s="110"/>
      <c r="I82" s="288"/>
      <c r="J82" s="291"/>
    </row>
    <row r="83" spans="1:16" ht="9.5" customHeight="1" x14ac:dyDescent="0.35">
      <c r="A83" s="4"/>
      <c r="B83" s="8"/>
      <c r="C83" s="8"/>
      <c r="D83" s="258"/>
      <c r="E83" s="20"/>
      <c r="F83" s="257"/>
      <c r="G83" s="258"/>
      <c r="H83" s="110"/>
      <c r="I83" s="288"/>
      <c r="J83" s="291"/>
    </row>
    <row r="84" spans="1:16" x14ac:dyDescent="0.35">
      <c r="A84" s="261" t="s">
        <v>74</v>
      </c>
      <c r="B84" s="262">
        <v>248</v>
      </c>
      <c r="C84" s="262">
        <v>34</v>
      </c>
      <c r="D84" s="263">
        <v>81</v>
      </c>
      <c r="E84" s="43">
        <v>6</v>
      </c>
      <c r="F84" s="264">
        <f>SUM(B84:E84)</f>
        <v>369</v>
      </c>
      <c r="G84" s="223">
        <f>(F84/F$98)</f>
        <v>0.33123877917414724</v>
      </c>
      <c r="H84" s="110"/>
      <c r="I84" s="288"/>
      <c r="J84" s="291"/>
    </row>
    <row r="85" spans="1:16" x14ac:dyDescent="0.35">
      <c r="A85" s="12" t="s">
        <v>80</v>
      </c>
      <c r="B85" s="20">
        <v>74</v>
      </c>
      <c r="C85" s="20">
        <v>2</v>
      </c>
      <c r="D85" s="265">
        <v>36</v>
      </c>
      <c r="E85" s="24">
        <v>4</v>
      </c>
      <c r="F85" s="266">
        <f>SUM(B85:E85)</f>
        <v>116</v>
      </c>
      <c r="G85" s="267">
        <f>(F85/F$98)</f>
        <v>0.10412926391382406</v>
      </c>
      <c r="H85" s="110"/>
      <c r="I85" s="288"/>
      <c r="J85" s="291"/>
    </row>
    <row r="86" spans="1:16" x14ac:dyDescent="0.35">
      <c r="A86" s="221" t="s">
        <v>118</v>
      </c>
      <c r="B86" s="138">
        <v>3</v>
      </c>
      <c r="C86" s="138">
        <v>5</v>
      </c>
      <c r="D86" s="260">
        <v>2</v>
      </c>
      <c r="E86" s="222">
        <v>0</v>
      </c>
      <c r="F86" s="138">
        <f>SUM(B86:E86)</f>
        <v>10</v>
      </c>
      <c r="G86" s="223">
        <f>(F86/F$98)</f>
        <v>8.9766606822262122E-3</v>
      </c>
      <c r="H86" s="110"/>
      <c r="I86" s="288"/>
      <c r="J86" s="291"/>
    </row>
    <row r="87" spans="1:16" s="40" customFormat="1" x14ac:dyDescent="0.35">
      <c r="A87" s="40" t="s">
        <v>127</v>
      </c>
      <c r="B87" s="42">
        <v>2</v>
      </c>
      <c r="C87" s="42">
        <v>0</v>
      </c>
      <c r="D87" s="268">
        <v>0</v>
      </c>
      <c r="E87" s="269">
        <v>0</v>
      </c>
      <c r="F87" s="42">
        <f t="shared" ref="F87:F91" si="11">SUM(B87:E87)</f>
        <v>2</v>
      </c>
      <c r="G87" s="267">
        <f t="shared" ref="G87:G91" si="12">(F87/F$98)</f>
        <v>1.7953321364452424E-3</v>
      </c>
      <c r="H87" s="281"/>
      <c r="I87" s="292"/>
      <c r="J87" s="293"/>
      <c r="K87" s="227"/>
      <c r="L87" s="227"/>
      <c r="M87" s="227"/>
      <c r="N87" s="227"/>
      <c r="O87" s="227"/>
      <c r="P87" s="42"/>
    </row>
    <row r="88" spans="1:16" x14ac:dyDescent="0.35">
      <c r="A88" s="221" t="s">
        <v>128</v>
      </c>
      <c r="B88" s="138">
        <v>0</v>
      </c>
      <c r="C88" s="138">
        <v>3</v>
      </c>
      <c r="D88" s="260">
        <v>0</v>
      </c>
      <c r="E88" s="222">
        <v>0</v>
      </c>
      <c r="F88" s="138">
        <f t="shared" si="11"/>
        <v>3</v>
      </c>
      <c r="G88" s="223">
        <f t="shared" si="12"/>
        <v>2.6929982046678637E-3</v>
      </c>
      <c r="H88" s="110"/>
      <c r="I88" s="288"/>
      <c r="J88" s="291"/>
    </row>
    <row r="89" spans="1:16" s="40" customFormat="1" x14ac:dyDescent="0.35">
      <c r="A89" s="40" t="s">
        <v>119</v>
      </c>
      <c r="B89" s="42">
        <v>3</v>
      </c>
      <c r="C89" s="42">
        <v>1</v>
      </c>
      <c r="D89" s="268">
        <v>0</v>
      </c>
      <c r="E89" s="269">
        <v>0</v>
      </c>
      <c r="F89" s="42">
        <f t="shared" si="11"/>
        <v>4</v>
      </c>
      <c r="G89" s="267">
        <f t="shared" si="12"/>
        <v>3.5906642728904849E-3</v>
      </c>
      <c r="H89" s="281"/>
      <c r="I89" s="292"/>
      <c r="J89" s="293"/>
      <c r="K89" s="227"/>
      <c r="L89" s="227"/>
      <c r="M89" s="227"/>
      <c r="N89" s="227"/>
      <c r="O89" s="227"/>
      <c r="P89" s="42"/>
    </row>
    <row r="90" spans="1:16" x14ac:dyDescent="0.35">
      <c r="A90" s="221" t="s">
        <v>129</v>
      </c>
      <c r="B90" s="138">
        <v>1</v>
      </c>
      <c r="C90" s="138">
        <v>3</v>
      </c>
      <c r="D90" s="260">
        <v>1</v>
      </c>
      <c r="E90" s="222">
        <v>0</v>
      </c>
      <c r="F90" s="138">
        <f t="shared" si="11"/>
        <v>5</v>
      </c>
      <c r="G90" s="223">
        <f t="shared" si="12"/>
        <v>4.4883303411131061E-3</v>
      </c>
      <c r="H90" s="110"/>
      <c r="I90" s="288"/>
      <c r="J90" s="291"/>
    </row>
    <row r="91" spans="1:16" x14ac:dyDescent="0.35">
      <c r="A91" s="40" t="s">
        <v>28</v>
      </c>
      <c r="B91" s="42">
        <v>47</v>
      </c>
      <c r="C91" s="42">
        <v>31</v>
      </c>
      <c r="D91" s="268">
        <v>16</v>
      </c>
      <c r="E91" s="269">
        <v>414</v>
      </c>
      <c r="F91" s="42">
        <f t="shared" si="11"/>
        <v>508</v>
      </c>
      <c r="G91" s="267">
        <f t="shared" si="12"/>
        <v>0.45601436265709155</v>
      </c>
      <c r="H91" s="110"/>
      <c r="I91" s="288"/>
      <c r="J91" s="291"/>
    </row>
    <row r="92" spans="1:16" x14ac:dyDescent="0.35">
      <c r="A92" s="221" t="s">
        <v>106</v>
      </c>
      <c r="B92" s="138">
        <v>18</v>
      </c>
      <c r="C92" s="138">
        <v>6</v>
      </c>
      <c r="D92" s="260">
        <v>19</v>
      </c>
      <c r="E92" s="222">
        <v>2</v>
      </c>
      <c r="F92" s="138">
        <f>SUM(B92:E92)</f>
        <v>45</v>
      </c>
      <c r="G92" s="223">
        <f>(F92/F$98)</f>
        <v>4.039497307001795E-2</v>
      </c>
      <c r="H92" s="110"/>
      <c r="I92" s="288"/>
      <c r="J92" s="291"/>
    </row>
    <row r="93" spans="1:16" x14ac:dyDescent="0.35">
      <c r="A93" s="40" t="s">
        <v>120</v>
      </c>
      <c r="B93" s="42">
        <v>3</v>
      </c>
      <c r="C93" s="42">
        <v>7</v>
      </c>
      <c r="D93" s="268">
        <v>2</v>
      </c>
      <c r="E93" s="269">
        <v>2</v>
      </c>
      <c r="F93" s="42">
        <f>SUM(B93:E93)</f>
        <v>14</v>
      </c>
      <c r="G93" s="267">
        <f t="shared" ref="G93:G94" si="13">(F93/F$98)</f>
        <v>1.2567324955116697E-2</v>
      </c>
      <c r="H93" s="110"/>
      <c r="I93" s="288"/>
      <c r="J93" s="291"/>
    </row>
    <row r="94" spans="1:16" x14ac:dyDescent="0.35">
      <c r="A94" s="113" t="s">
        <v>121</v>
      </c>
      <c r="B94" s="176">
        <v>21</v>
      </c>
      <c r="C94" s="138">
        <v>2</v>
      </c>
      <c r="D94" s="260">
        <v>13</v>
      </c>
      <c r="E94" s="115">
        <v>0</v>
      </c>
      <c r="F94" s="138">
        <f>SUM(B94:E94)</f>
        <v>36</v>
      </c>
      <c r="G94" s="282">
        <f t="shared" si="13"/>
        <v>3.231597845601436E-2</v>
      </c>
      <c r="I94" s="288"/>
      <c r="J94" s="291"/>
    </row>
    <row r="95" spans="1:16" x14ac:dyDescent="0.35">
      <c r="A95" s="270" t="s">
        <v>130</v>
      </c>
      <c r="B95" s="271">
        <v>0</v>
      </c>
      <c r="C95" s="42">
        <v>0</v>
      </c>
      <c r="D95" s="268">
        <v>2</v>
      </c>
      <c r="E95" s="229">
        <v>0</v>
      </c>
      <c r="F95" s="42">
        <f>SUM(B95:E95)</f>
        <v>2</v>
      </c>
      <c r="G95" s="230">
        <f>(F95/F$98)</f>
        <v>1.7953321364452424E-3</v>
      </c>
      <c r="I95" s="288"/>
      <c r="J95" s="291"/>
    </row>
    <row r="96" spans="1:16" ht="2.5" customHeight="1" thickBot="1" x14ac:dyDescent="0.4">
      <c r="A96" s="272"/>
      <c r="B96" s="273"/>
      <c r="C96" s="27"/>
      <c r="D96" s="274"/>
      <c r="E96" s="232"/>
      <c r="F96" s="27"/>
      <c r="G96" s="234"/>
      <c r="I96" s="288"/>
      <c r="J96" s="291"/>
    </row>
    <row r="97" spans="1:16" ht="12" customHeight="1" thickTop="1" x14ac:dyDescent="0.35">
      <c r="A97" s="118"/>
      <c r="B97" s="177"/>
      <c r="C97" s="1"/>
      <c r="D97" s="259"/>
      <c r="E97" s="104"/>
      <c r="F97" s="1"/>
      <c r="G97" s="121"/>
      <c r="I97" s="288"/>
      <c r="J97" s="291"/>
      <c r="K97" s="291"/>
      <c r="L97" s="291"/>
      <c r="M97" s="291"/>
    </row>
    <row r="98" spans="1:16" ht="15" thickBot="1" x14ac:dyDescent="0.4">
      <c r="A98" s="178" t="s">
        <v>0</v>
      </c>
      <c r="B98" s="179">
        <f t="shared" ref="B98:F98" si="14">SUM(B84:B96)</f>
        <v>420</v>
      </c>
      <c r="C98" s="179">
        <f t="shared" si="14"/>
        <v>94</v>
      </c>
      <c r="D98" s="179">
        <f t="shared" si="14"/>
        <v>172</v>
      </c>
      <c r="E98" s="179">
        <f t="shared" si="14"/>
        <v>428</v>
      </c>
      <c r="F98" s="283">
        <f t="shared" si="14"/>
        <v>1114</v>
      </c>
      <c r="G98" s="129">
        <f>(E98/E$98)</f>
        <v>1</v>
      </c>
      <c r="I98" s="288"/>
      <c r="J98" s="291"/>
    </row>
    <row r="99" spans="1:16" ht="10.5" customHeight="1" x14ac:dyDescent="0.35">
      <c r="A99" s="106"/>
      <c r="B99" s="131"/>
      <c r="C99" s="1"/>
      <c r="D99" s="259"/>
      <c r="E99" s="131"/>
      <c r="F99" s="131"/>
      <c r="I99" s="288"/>
      <c r="J99" s="291"/>
    </row>
    <row r="100" spans="1:16" ht="15" thickBot="1" x14ac:dyDescent="0.4">
      <c r="A100" s="107" t="s">
        <v>13</v>
      </c>
      <c r="B100" s="210">
        <f t="shared" ref="B100:F100" si="15">(B98/$F$98)</f>
        <v>0.37701974865350091</v>
      </c>
      <c r="C100" s="210">
        <f t="shared" si="15"/>
        <v>8.4380610412926396E-2</v>
      </c>
      <c r="D100" s="210">
        <f t="shared" si="15"/>
        <v>0.15439856373429084</v>
      </c>
      <c r="E100" s="210">
        <f t="shared" si="15"/>
        <v>0.38420107719928187</v>
      </c>
      <c r="F100" s="210">
        <f t="shared" si="15"/>
        <v>1</v>
      </c>
      <c r="I100" s="288"/>
      <c r="J100" s="291"/>
    </row>
    <row r="101" spans="1:16" x14ac:dyDescent="0.35">
      <c r="A101" s="106"/>
      <c r="B101" s="131"/>
      <c r="C101" s="131"/>
      <c r="D101" s="131"/>
      <c r="E101" s="131"/>
      <c r="I101" s="104"/>
      <c r="J101" s="104"/>
    </row>
    <row r="102" spans="1:16" x14ac:dyDescent="0.35">
      <c r="A102" s="181" t="s">
        <v>98</v>
      </c>
      <c r="B102" s="154"/>
      <c r="C102" s="182"/>
      <c r="D102" s="180"/>
      <c r="E102" s="182"/>
      <c r="F102" s="180"/>
      <c r="G102" s="180"/>
      <c r="H102" s="104"/>
      <c r="I102" s="104"/>
      <c r="J102" s="104"/>
    </row>
    <row r="103" spans="1:16" ht="10" customHeight="1" x14ac:dyDescent="0.35">
      <c r="A103" s="181"/>
      <c r="B103" s="154"/>
      <c r="C103" s="182"/>
      <c r="D103" s="182"/>
      <c r="E103" s="182"/>
      <c r="F103" s="182"/>
      <c r="G103" s="182"/>
      <c r="H103" s="104"/>
      <c r="I103" s="104"/>
      <c r="J103" s="104"/>
    </row>
    <row r="104" spans="1:16" ht="15" thickBot="1" x14ac:dyDescent="0.4">
      <c r="A104" s="134" t="s">
        <v>15</v>
      </c>
      <c r="B104" s="112" t="s">
        <v>39</v>
      </c>
      <c r="C104" s="112" t="s">
        <v>40</v>
      </c>
      <c r="D104" s="112" t="s">
        <v>44</v>
      </c>
      <c r="E104" s="101" t="s">
        <v>45</v>
      </c>
      <c r="F104" s="112" t="s">
        <v>0</v>
      </c>
      <c r="G104" s="112" t="s">
        <v>13</v>
      </c>
      <c r="H104" s="216"/>
      <c r="I104" s="284"/>
      <c r="J104" s="224"/>
      <c r="O104" s="284"/>
      <c r="P104"/>
    </row>
    <row r="105" spans="1:16" ht="7" customHeight="1" x14ac:dyDescent="0.35">
      <c r="A105" s="183"/>
      <c r="B105" s="127"/>
      <c r="C105" s="127"/>
      <c r="D105" s="127"/>
      <c r="E105" s="127"/>
      <c r="F105" s="1"/>
      <c r="G105" s="127"/>
      <c r="H105" s="214"/>
      <c r="I105" s="284"/>
      <c r="J105" s="224"/>
      <c r="O105" s="284"/>
      <c r="P105"/>
    </row>
    <row r="106" spans="1:16" x14ac:dyDescent="0.35">
      <c r="A106" s="235" t="s">
        <v>20</v>
      </c>
      <c r="B106" s="116">
        <v>3776</v>
      </c>
      <c r="C106" s="116">
        <v>10215</v>
      </c>
      <c r="D106" s="116">
        <v>749</v>
      </c>
      <c r="E106" s="116">
        <v>213</v>
      </c>
      <c r="F106" s="236">
        <f t="shared" ref="F106:F111" si="16">SUM(B106:E106)</f>
        <v>14953</v>
      </c>
      <c r="G106" s="117">
        <f>(F106/F$113)</f>
        <v>0.42802347216258768</v>
      </c>
      <c r="H106" s="214"/>
      <c r="I106" s="284"/>
      <c r="J106" s="224"/>
      <c r="O106" s="284"/>
      <c r="P106"/>
    </row>
    <row r="107" spans="1:16" x14ac:dyDescent="0.35">
      <c r="A107" s="225" t="s">
        <v>107</v>
      </c>
      <c r="B107" s="226">
        <v>122</v>
      </c>
      <c r="C107" s="226">
        <v>150</v>
      </c>
      <c r="D107" s="226">
        <v>10</v>
      </c>
      <c r="E107" s="226">
        <v>3</v>
      </c>
      <c r="F107" s="227">
        <f t="shared" si="16"/>
        <v>285</v>
      </c>
      <c r="G107" s="230">
        <f t="shared" ref="G107:G111" si="17">(F107/F$113)</f>
        <v>8.1580077286389011E-3</v>
      </c>
      <c r="H107" s="214"/>
      <c r="I107" s="284"/>
      <c r="J107" s="224"/>
      <c r="O107" s="284"/>
      <c r="P107"/>
    </row>
    <row r="108" spans="1:16" x14ac:dyDescent="0.35">
      <c r="A108" s="235" t="s">
        <v>108</v>
      </c>
      <c r="B108" s="116">
        <v>11</v>
      </c>
      <c r="C108" s="116">
        <v>59</v>
      </c>
      <c r="D108" s="116">
        <v>3</v>
      </c>
      <c r="E108" s="116">
        <v>1</v>
      </c>
      <c r="F108" s="236">
        <f t="shared" si="16"/>
        <v>74</v>
      </c>
      <c r="G108" s="117">
        <f t="shared" si="17"/>
        <v>2.1182195505939604E-3</v>
      </c>
      <c r="H108" s="214"/>
      <c r="I108" s="284"/>
      <c r="J108" s="224"/>
      <c r="O108" s="284"/>
      <c r="P108"/>
    </row>
    <row r="109" spans="1:16" x14ac:dyDescent="0.35">
      <c r="A109" s="228" t="s">
        <v>109</v>
      </c>
      <c r="B109" s="229">
        <v>12</v>
      </c>
      <c r="C109" s="229">
        <v>8</v>
      </c>
      <c r="D109" s="229"/>
      <c r="E109" s="226">
        <v>2</v>
      </c>
      <c r="F109" s="227">
        <f t="shared" si="16"/>
        <v>22</v>
      </c>
      <c r="G109" s="230">
        <f t="shared" si="17"/>
        <v>6.2974094747388011E-4</v>
      </c>
      <c r="H109" s="216"/>
      <c r="I109" s="284"/>
      <c r="J109" s="224"/>
      <c r="O109" s="284"/>
      <c r="P109"/>
    </row>
    <row r="110" spans="1:16" x14ac:dyDescent="0.35">
      <c r="A110" s="137" t="s">
        <v>18</v>
      </c>
      <c r="B110" s="115">
        <v>5622</v>
      </c>
      <c r="C110" s="115">
        <v>10787</v>
      </c>
      <c r="D110" s="115">
        <v>339</v>
      </c>
      <c r="E110" s="116">
        <v>229</v>
      </c>
      <c r="F110" s="236">
        <f t="shared" si="16"/>
        <v>16977</v>
      </c>
      <c r="G110" s="117">
        <f t="shared" si="17"/>
        <v>0.48595963933018466</v>
      </c>
      <c r="H110" s="216"/>
      <c r="I110" s="284"/>
      <c r="J110" s="224"/>
      <c r="O110" s="284"/>
      <c r="P110"/>
    </row>
    <row r="111" spans="1:16" ht="15" thickBot="1" x14ac:dyDescent="0.4">
      <c r="A111" s="231" t="s">
        <v>25</v>
      </c>
      <c r="B111" s="232">
        <v>659</v>
      </c>
      <c r="C111" s="232">
        <v>1948</v>
      </c>
      <c r="D111" s="232">
        <v>14</v>
      </c>
      <c r="E111" s="233">
        <v>3</v>
      </c>
      <c r="F111" s="61">
        <f t="shared" si="16"/>
        <v>2624</v>
      </c>
      <c r="G111" s="234">
        <f t="shared" si="17"/>
        <v>7.5110920280520965E-2</v>
      </c>
      <c r="H111" s="216"/>
      <c r="I111" s="284"/>
      <c r="J111" s="224"/>
      <c r="O111" s="284"/>
      <c r="P111"/>
    </row>
    <row r="112" spans="1:16" ht="15" thickTop="1" x14ac:dyDescent="0.35">
      <c r="A112" s="139"/>
      <c r="B112" s="141"/>
      <c r="C112" s="141"/>
      <c r="D112" s="141"/>
      <c r="E112" s="127"/>
      <c r="F112" s="224"/>
      <c r="G112" s="163"/>
      <c r="H112" s="216"/>
      <c r="I112" s="284"/>
      <c r="J112" s="224"/>
      <c r="O112" s="284"/>
      <c r="P112"/>
    </row>
    <row r="113" spans="1:16" ht="15" thickBot="1" x14ac:dyDescent="0.4">
      <c r="A113" s="184" t="s">
        <v>0</v>
      </c>
      <c r="B113" s="185">
        <f t="shared" ref="B113:E113" si="18">SUM(B106:B112)</f>
        <v>10202</v>
      </c>
      <c r="C113" s="185">
        <f t="shared" si="18"/>
        <v>23167</v>
      </c>
      <c r="D113" s="185">
        <f t="shared" si="18"/>
        <v>1115</v>
      </c>
      <c r="E113" s="185">
        <f t="shared" si="18"/>
        <v>451</v>
      </c>
      <c r="F113" s="185">
        <f>SUM(F106:F112)</f>
        <v>34935</v>
      </c>
      <c r="G113" s="129">
        <f>(E113/E$113)</f>
        <v>1</v>
      </c>
      <c r="H113" s="216"/>
      <c r="I113" s="284"/>
      <c r="J113" s="224"/>
      <c r="O113" s="284"/>
      <c r="P113"/>
    </row>
    <row r="114" spans="1:16" x14ac:dyDescent="0.35">
      <c r="A114" s="139"/>
      <c r="B114" s="119"/>
      <c r="C114" s="127"/>
      <c r="D114" s="163"/>
      <c r="E114" s="121"/>
      <c r="F114" s="1"/>
      <c r="G114" s="127"/>
      <c r="H114" s="216"/>
      <c r="I114" s="284"/>
      <c r="J114" s="224"/>
      <c r="O114" s="284"/>
      <c r="P114"/>
    </row>
    <row r="115" spans="1:16" ht="15" thickBot="1" x14ac:dyDescent="0.4">
      <c r="A115" s="186" t="s">
        <v>13</v>
      </c>
      <c r="B115" s="211">
        <f>(B113/$F$113)</f>
        <v>0.29202805209675109</v>
      </c>
      <c r="C115" s="211">
        <f>(C113/$F$113)</f>
        <v>0.66314584227851725</v>
      </c>
      <c r="D115" s="211">
        <f>(D113/$F$113)</f>
        <v>3.1916416201517105E-2</v>
      </c>
      <c r="E115" s="211">
        <f>(E113/$F$113)</f>
        <v>1.2909689423214542E-2</v>
      </c>
      <c r="F115" s="211">
        <f>(F113/$F$113)</f>
        <v>1</v>
      </c>
      <c r="G115" s="127"/>
      <c r="H115" s="216"/>
      <c r="I115" s="284"/>
      <c r="J115" s="224"/>
      <c r="O115" s="284"/>
      <c r="P115"/>
    </row>
    <row r="116" spans="1:16" x14ac:dyDescent="0.35">
      <c r="A116" s="187"/>
      <c r="B116" s="188"/>
      <c r="C116" s="188"/>
      <c r="D116" s="188"/>
      <c r="E116" s="188"/>
      <c r="F116" s="188"/>
      <c r="G116" s="111"/>
      <c r="H116" s="110"/>
      <c r="I116" s="288"/>
      <c r="J116" s="291"/>
    </row>
    <row r="117" spans="1:16" ht="9" customHeight="1" x14ac:dyDescent="0.35">
      <c r="A117" s="187"/>
      <c r="B117" s="189"/>
      <c r="C117" s="189"/>
      <c r="D117" s="189"/>
      <c r="E117" s="189"/>
      <c r="F117" s="189"/>
      <c r="G117" s="105"/>
      <c r="H117" s="131"/>
      <c r="I117" s="104"/>
      <c r="J117" s="104"/>
    </row>
    <row r="118" spans="1:16" x14ac:dyDescent="0.35">
      <c r="A118" s="181" t="s">
        <v>99</v>
      </c>
      <c r="B118" s="189"/>
      <c r="C118" s="190"/>
      <c r="D118" s="189"/>
      <c r="E118" s="189"/>
      <c r="F118" s="189"/>
      <c r="G118" s="130"/>
      <c r="H118" s="105"/>
      <c r="I118" s="104"/>
      <c r="J118" s="104"/>
    </row>
    <row r="119" spans="1:16" x14ac:dyDescent="0.35">
      <c r="A119" s="118"/>
      <c r="B119" s="189"/>
      <c r="C119" s="190"/>
      <c r="D119" s="189"/>
      <c r="E119" s="130"/>
      <c r="F119" s="105"/>
      <c r="G119" s="131"/>
      <c r="H119" s="132"/>
      <c r="I119" s="284"/>
      <c r="J119" s="224"/>
      <c r="O119" s="284"/>
      <c r="P119"/>
    </row>
    <row r="120" spans="1:16" ht="15" thickBot="1" x14ac:dyDescent="0.4">
      <c r="A120" s="191" t="s">
        <v>15</v>
      </c>
      <c r="B120" s="112" t="s">
        <v>39</v>
      </c>
      <c r="C120" s="112" t="s">
        <v>40</v>
      </c>
      <c r="D120" s="112" t="s">
        <v>44</v>
      </c>
      <c r="E120" s="112" t="s">
        <v>45</v>
      </c>
      <c r="F120" s="112" t="s">
        <v>0</v>
      </c>
      <c r="G120" s="112" t="s">
        <v>13</v>
      </c>
      <c r="H120" s="214"/>
      <c r="I120" s="284"/>
      <c r="J120" s="224"/>
      <c r="O120" s="284"/>
      <c r="P120"/>
    </row>
    <row r="121" spans="1:16" ht="6" customHeight="1" x14ac:dyDescent="0.35">
      <c r="A121" s="192"/>
      <c r="B121" s="127"/>
      <c r="C121" s="127"/>
      <c r="D121" s="127"/>
      <c r="E121" s="127"/>
      <c r="F121" s="127"/>
      <c r="G121" s="127"/>
      <c r="H121" s="214"/>
      <c r="I121" s="284"/>
      <c r="J121" s="224"/>
      <c r="O121" s="284"/>
      <c r="P121"/>
    </row>
    <row r="122" spans="1:16" x14ac:dyDescent="0.35">
      <c r="A122" s="113" t="s">
        <v>16</v>
      </c>
      <c r="B122" s="115">
        <v>63495</v>
      </c>
      <c r="C122" s="115">
        <v>9310</v>
      </c>
      <c r="D122" s="115">
        <v>735</v>
      </c>
      <c r="E122" s="116">
        <v>234</v>
      </c>
      <c r="F122" s="116">
        <f>SUM(B122:E122)</f>
        <v>73774</v>
      </c>
      <c r="G122" s="117">
        <f>(E122/E$125)</f>
        <v>0.89655172413793105</v>
      </c>
      <c r="H122" s="214"/>
      <c r="I122" s="284"/>
      <c r="J122" s="224"/>
      <c r="O122" s="284"/>
      <c r="P122"/>
    </row>
    <row r="123" spans="1:16" ht="15" thickBot="1" x14ac:dyDescent="0.4">
      <c r="A123" s="122" t="s">
        <v>88</v>
      </c>
      <c r="B123" s="145">
        <v>911</v>
      </c>
      <c r="C123" s="123">
        <v>538</v>
      </c>
      <c r="D123" s="145">
        <v>29</v>
      </c>
      <c r="E123" s="193">
        <v>27</v>
      </c>
      <c r="F123" s="124">
        <f>SUM(B123:E123)</f>
        <v>1505</v>
      </c>
      <c r="G123" s="125">
        <f>(E123/E$125)</f>
        <v>0.10344827586206896</v>
      </c>
      <c r="H123" s="214"/>
      <c r="I123" s="284"/>
      <c r="J123" s="224"/>
      <c r="O123" s="284"/>
      <c r="P123"/>
    </row>
    <row r="124" spans="1:16" ht="11" customHeight="1" thickTop="1" x14ac:dyDescent="0.35">
      <c r="A124" s="194"/>
      <c r="B124" s="195"/>
      <c r="C124" s="127"/>
      <c r="D124" s="196"/>
      <c r="E124" s="127"/>
      <c r="F124" s="127"/>
      <c r="G124" s="121"/>
      <c r="H124" s="214"/>
      <c r="I124" s="284"/>
      <c r="J124" s="224"/>
      <c r="O124" s="284"/>
      <c r="P124"/>
    </row>
    <row r="125" spans="1:16" ht="15" thickBot="1" x14ac:dyDescent="0.4">
      <c r="A125" s="44" t="s">
        <v>0</v>
      </c>
      <c r="B125" s="197">
        <f t="shared" ref="B125:F125" si="19">SUM(B122:B124)</f>
        <v>64406</v>
      </c>
      <c r="C125" s="197">
        <f t="shared" si="19"/>
        <v>9848</v>
      </c>
      <c r="D125" s="197">
        <f t="shared" si="19"/>
        <v>764</v>
      </c>
      <c r="E125" s="197">
        <f t="shared" si="19"/>
        <v>261</v>
      </c>
      <c r="F125" s="197">
        <f t="shared" si="19"/>
        <v>75279</v>
      </c>
      <c r="G125" s="129">
        <f>(E125/E$125)</f>
        <v>1</v>
      </c>
      <c r="H125" s="214"/>
      <c r="I125" s="284"/>
      <c r="J125" s="224"/>
      <c r="O125" s="284"/>
      <c r="P125"/>
    </row>
    <row r="126" spans="1:16" ht="9" customHeight="1" x14ac:dyDescent="0.35">
      <c r="A126" s="126"/>
      <c r="B126" s="127"/>
      <c r="C126" s="127"/>
      <c r="D126" s="198"/>
      <c r="E126" s="127"/>
      <c r="F126" s="127"/>
      <c r="G126" s="163"/>
      <c r="H126" s="214"/>
      <c r="I126" s="284"/>
      <c r="J126" s="224"/>
      <c r="O126" s="284"/>
      <c r="P126"/>
    </row>
    <row r="127" spans="1:16" ht="15" thickBot="1" x14ac:dyDescent="0.4">
      <c r="A127" s="128" t="s">
        <v>13</v>
      </c>
      <c r="B127" s="212">
        <f>(B125/$F125)</f>
        <v>0.85556396870309115</v>
      </c>
      <c r="C127" s="212">
        <f>(C125/$F125)</f>
        <v>0.13082001620637893</v>
      </c>
      <c r="D127" s="212">
        <f>(D125/$F125)</f>
        <v>1.0148912711380333E-2</v>
      </c>
      <c r="E127" s="212">
        <f>(E125/$F125)</f>
        <v>3.4671023791495634E-3</v>
      </c>
      <c r="F127" s="212">
        <f>(F125/$F125)</f>
        <v>1</v>
      </c>
      <c r="G127" s="127"/>
      <c r="H127" s="214"/>
      <c r="I127" s="284"/>
      <c r="J127" s="224"/>
      <c r="O127" s="284"/>
      <c r="P127"/>
    </row>
    <row r="128" spans="1:16" x14ac:dyDescent="0.35">
      <c r="A128" s="106"/>
      <c r="B128" s="131"/>
      <c r="C128" s="154"/>
      <c r="D128" s="154"/>
      <c r="E128" s="131"/>
      <c r="F128" s="154"/>
      <c r="G128" s="105"/>
      <c r="H128" s="131"/>
      <c r="I128" s="104"/>
      <c r="J128" s="104"/>
    </row>
    <row r="129" spans="1:16" x14ac:dyDescent="0.35">
      <c r="A129" s="199" t="s">
        <v>100</v>
      </c>
      <c r="B129" s="154"/>
      <c r="C129" s="154"/>
      <c r="D129" s="154"/>
      <c r="E129" s="154"/>
      <c r="F129" s="154"/>
      <c r="G129" s="154"/>
      <c r="H129" s="154"/>
      <c r="I129" s="154"/>
      <c r="J129" s="104"/>
    </row>
    <row r="130" spans="1:16" ht="9" customHeight="1" x14ac:dyDescent="0.35">
      <c r="A130" s="173"/>
      <c r="B130" s="154"/>
      <c r="C130" s="200"/>
      <c r="D130" s="201"/>
      <c r="E130" s="201"/>
      <c r="F130" s="201"/>
      <c r="G130" s="201"/>
      <c r="H130" s="154"/>
      <c r="I130" s="104"/>
      <c r="J130" s="104"/>
    </row>
    <row r="131" spans="1:16" ht="15" thickBot="1" x14ac:dyDescent="0.4">
      <c r="A131" s="202" t="s">
        <v>15</v>
      </c>
      <c r="B131" s="101" t="s">
        <v>39</v>
      </c>
      <c r="C131" s="101" t="s">
        <v>40</v>
      </c>
      <c r="D131" s="101" t="s">
        <v>44</v>
      </c>
      <c r="E131" s="101" t="s">
        <v>45</v>
      </c>
      <c r="F131" s="17" t="s">
        <v>0</v>
      </c>
      <c r="G131" s="217" t="s">
        <v>13</v>
      </c>
      <c r="I131" s="284"/>
      <c r="J131" s="224"/>
      <c r="O131" s="284"/>
      <c r="P131"/>
    </row>
    <row r="132" spans="1:16" ht="8" customHeight="1" x14ac:dyDescent="0.35">
      <c r="B132" s="1"/>
      <c r="C132" s="1"/>
      <c r="D132" s="1"/>
      <c r="E132" s="1"/>
      <c r="F132" s="1"/>
      <c r="G132" s="213"/>
      <c r="O132" s="284"/>
      <c r="P132"/>
    </row>
    <row r="133" spans="1:16" x14ac:dyDescent="0.35">
      <c r="A133" s="113" t="s">
        <v>76</v>
      </c>
      <c r="B133" s="275">
        <v>230</v>
      </c>
      <c r="C133" s="237">
        <v>88</v>
      </c>
      <c r="D133" s="275">
        <v>28</v>
      </c>
      <c r="E133" s="275">
        <v>11</v>
      </c>
      <c r="F133" s="236">
        <f t="shared" ref="F133:F143" si="20">SUM(B133:E133)</f>
        <v>357</v>
      </c>
      <c r="G133" s="117">
        <f t="shared" ref="G133:G143" si="21">(F133/F$146)</f>
        <v>1.0046715821466764E-2</v>
      </c>
      <c r="I133" s="284"/>
      <c r="J133" s="224"/>
      <c r="O133" s="284"/>
      <c r="P133"/>
    </row>
    <row r="134" spans="1:16" x14ac:dyDescent="0.35">
      <c r="A134" s="118" t="s">
        <v>23</v>
      </c>
      <c r="B134" s="276">
        <v>3050</v>
      </c>
      <c r="C134" s="190">
        <v>1279</v>
      </c>
      <c r="D134" s="276">
        <v>49</v>
      </c>
      <c r="E134" s="276">
        <v>35</v>
      </c>
      <c r="F134" s="224">
        <f t="shared" si="20"/>
        <v>4413</v>
      </c>
      <c r="G134" s="121">
        <f t="shared" si="21"/>
        <v>0.12419091574266899</v>
      </c>
      <c r="I134" s="284"/>
      <c r="J134" s="224"/>
      <c r="O134" s="284"/>
      <c r="P134"/>
    </row>
    <row r="135" spans="1:16" x14ac:dyDescent="0.35">
      <c r="A135" s="113" t="s">
        <v>79</v>
      </c>
      <c r="B135" s="275">
        <v>19</v>
      </c>
      <c r="C135" s="237">
        <v>68</v>
      </c>
      <c r="D135" s="275">
        <v>0</v>
      </c>
      <c r="E135" s="275">
        <v>1</v>
      </c>
      <c r="F135" s="236">
        <f t="shared" si="20"/>
        <v>88</v>
      </c>
      <c r="G135" s="117">
        <f t="shared" si="21"/>
        <v>2.4765013789609953E-3</v>
      </c>
      <c r="I135" s="284"/>
      <c r="J135" s="224"/>
      <c r="O135" s="284"/>
      <c r="P135"/>
    </row>
    <row r="136" spans="1:16" x14ac:dyDescent="0.35">
      <c r="A136" s="118" t="s">
        <v>110</v>
      </c>
      <c r="B136" s="276">
        <v>13</v>
      </c>
      <c r="C136" s="190">
        <v>0</v>
      </c>
      <c r="D136" s="276">
        <v>0</v>
      </c>
      <c r="E136" s="276">
        <v>0</v>
      </c>
      <c r="F136" s="224">
        <f t="shared" si="20"/>
        <v>13</v>
      </c>
      <c r="G136" s="121">
        <f t="shared" si="21"/>
        <v>3.6584679461923789E-4</v>
      </c>
      <c r="I136" s="284"/>
      <c r="J136" s="224"/>
      <c r="O136" s="284"/>
      <c r="P136"/>
    </row>
    <row r="137" spans="1:16" x14ac:dyDescent="0.35">
      <c r="A137" s="113" t="s">
        <v>82</v>
      </c>
      <c r="B137" s="275">
        <v>252</v>
      </c>
      <c r="C137" s="237">
        <v>7</v>
      </c>
      <c r="D137" s="275">
        <v>0</v>
      </c>
      <c r="E137" s="237">
        <v>4</v>
      </c>
      <c r="F137" s="236">
        <f t="shared" si="20"/>
        <v>263</v>
      </c>
      <c r="G137" s="117">
        <f t="shared" si="21"/>
        <v>7.4013620757584289E-3</v>
      </c>
      <c r="I137" s="284"/>
      <c r="J137" s="224"/>
      <c r="O137" s="284"/>
      <c r="P137"/>
    </row>
    <row r="138" spans="1:16" x14ac:dyDescent="0.35">
      <c r="A138" s="118" t="s">
        <v>17</v>
      </c>
      <c r="B138" s="276">
        <v>13473</v>
      </c>
      <c r="C138" s="190">
        <v>1454</v>
      </c>
      <c r="D138" s="276">
        <v>320</v>
      </c>
      <c r="E138" s="276">
        <v>478</v>
      </c>
      <c r="F138" s="224">
        <f t="shared" si="20"/>
        <v>15725</v>
      </c>
      <c r="G138" s="121">
        <f t="shared" si="21"/>
        <v>0.44253391118365509</v>
      </c>
      <c r="I138" s="284"/>
      <c r="J138" s="224"/>
      <c r="O138" s="284"/>
      <c r="P138"/>
    </row>
    <row r="139" spans="1:16" x14ac:dyDescent="0.35">
      <c r="A139" s="113" t="s">
        <v>86</v>
      </c>
      <c r="B139" s="275">
        <v>5370</v>
      </c>
      <c r="C139" s="237">
        <v>2460</v>
      </c>
      <c r="D139" s="275">
        <v>73</v>
      </c>
      <c r="E139" s="275">
        <v>21</v>
      </c>
      <c r="F139" s="236">
        <f t="shared" si="20"/>
        <v>7924</v>
      </c>
      <c r="G139" s="117">
        <f t="shared" si="21"/>
        <v>0.22299769235098779</v>
      </c>
      <c r="I139" s="284"/>
      <c r="J139" s="224"/>
      <c r="O139" s="284"/>
      <c r="P139"/>
    </row>
    <row r="140" spans="1:16" x14ac:dyDescent="0.35">
      <c r="A140" s="118" t="s">
        <v>26</v>
      </c>
      <c r="B140" s="276">
        <v>644</v>
      </c>
      <c r="C140" s="190">
        <v>622</v>
      </c>
      <c r="D140" s="276">
        <v>65</v>
      </c>
      <c r="E140" s="276">
        <v>17</v>
      </c>
      <c r="F140" s="224">
        <f t="shared" si="20"/>
        <v>1348</v>
      </c>
      <c r="G140" s="121">
        <f t="shared" si="21"/>
        <v>3.7935498395902517E-2</v>
      </c>
      <c r="I140" s="284"/>
      <c r="J140" s="224"/>
      <c r="O140" s="284"/>
      <c r="P140"/>
    </row>
    <row r="141" spans="1:16" x14ac:dyDescent="0.35">
      <c r="A141" s="113" t="s">
        <v>89</v>
      </c>
      <c r="B141" s="275">
        <v>1137</v>
      </c>
      <c r="C141" s="237">
        <v>80</v>
      </c>
      <c r="D141" s="275">
        <v>149</v>
      </c>
      <c r="E141" s="275">
        <v>26</v>
      </c>
      <c r="F141" s="236">
        <f t="shared" si="20"/>
        <v>1392</v>
      </c>
      <c r="G141" s="117">
        <f t="shared" si="21"/>
        <v>3.9173749085383014E-2</v>
      </c>
      <c r="I141" s="284"/>
      <c r="J141" s="224"/>
      <c r="O141" s="284"/>
      <c r="P141"/>
    </row>
    <row r="142" spans="1:16" x14ac:dyDescent="0.35">
      <c r="A142" s="118" t="s">
        <v>90</v>
      </c>
      <c r="B142" s="276">
        <v>1581</v>
      </c>
      <c r="C142" s="190">
        <v>155</v>
      </c>
      <c r="D142" s="276">
        <v>295</v>
      </c>
      <c r="E142" s="276">
        <v>280</v>
      </c>
      <c r="F142" s="224">
        <f t="shared" si="20"/>
        <v>2311</v>
      </c>
      <c r="G142" s="121">
        <f t="shared" si="21"/>
        <v>6.5036303258850681E-2</v>
      </c>
      <c r="I142" s="284"/>
      <c r="J142" s="224"/>
      <c r="O142" s="284"/>
      <c r="P142"/>
    </row>
    <row r="143" spans="1:16" x14ac:dyDescent="0.35">
      <c r="A143" s="113" t="s">
        <v>91</v>
      </c>
      <c r="B143" s="275">
        <v>1130</v>
      </c>
      <c r="C143" s="237">
        <v>178</v>
      </c>
      <c r="D143" s="275">
        <v>373</v>
      </c>
      <c r="E143" s="275">
        <v>19</v>
      </c>
      <c r="F143" s="236">
        <f t="shared" si="20"/>
        <v>1700</v>
      </c>
      <c r="G143" s="117">
        <f t="shared" si="21"/>
        <v>4.7841503911746498E-2</v>
      </c>
      <c r="I143" s="284"/>
      <c r="J143" s="224"/>
      <c r="O143" s="284"/>
      <c r="P143"/>
    </row>
    <row r="144" spans="1:16" ht="5.5" customHeight="1" thickBot="1" x14ac:dyDescent="0.4">
      <c r="A144" s="122"/>
      <c r="B144" s="238"/>
      <c r="C144" s="239"/>
      <c r="D144" s="238"/>
      <c r="E144" s="238"/>
      <c r="F144" s="240"/>
      <c r="G144" s="125"/>
      <c r="I144" s="284"/>
      <c r="J144" s="224"/>
      <c r="O144" s="284"/>
      <c r="P144"/>
    </row>
    <row r="145" spans="1:16" ht="12" customHeight="1" thickTop="1" x14ac:dyDescent="0.35">
      <c r="A145" s="204"/>
      <c r="B145" s="242"/>
      <c r="C145" s="241"/>
      <c r="D145" s="241"/>
      <c r="E145" s="242"/>
      <c r="F145" s="224"/>
      <c r="G145" s="121"/>
      <c r="I145" s="284"/>
      <c r="J145" s="224"/>
      <c r="O145" s="284"/>
      <c r="P145"/>
    </row>
    <row r="146" spans="1:16" ht="15" thickBot="1" x14ac:dyDescent="0.4">
      <c r="A146" s="205" t="s">
        <v>0</v>
      </c>
      <c r="B146" s="243">
        <f t="shared" ref="B146:E146" si="22">SUM(B133:B145)</f>
        <v>26899</v>
      </c>
      <c r="C146" s="243">
        <f t="shared" si="22"/>
        <v>6391</v>
      </c>
      <c r="D146" s="243">
        <f t="shared" si="22"/>
        <v>1352</v>
      </c>
      <c r="E146" s="243">
        <f t="shared" si="22"/>
        <v>892</v>
      </c>
      <c r="F146" s="45">
        <f>SUM(B146:E146)</f>
        <v>35534</v>
      </c>
      <c r="G146" s="129">
        <f>(F146/F$146)</f>
        <v>1</v>
      </c>
      <c r="I146" s="284"/>
      <c r="J146" s="224"/>
      <c r="O146" s="284"/>
      <c r="P146"/>
    </row>
    <row r="147" spans="1:16" ht="14" customHeight="1" x14ac:dyDescent="0.35">
      <c r="A147" s="204"/>
      <c r="B147" s="207"/>
      <c r="C147" s="206"/>
      <c r="D147" s="169"/>
      <c r="E147" s="170"/>
      <c r="F147" s="198"/>
      <c r="G147" s="163"/>
      <c r="H147" s="214"/>
      <c r="I147" s="284"/>
      <c r="J147" s="224"/>
      <c r="O147" s="284"/>
      <c r="P147"/>
    </row>
    <row r="148" spans="1:16" ht="15" thickBot="1" x14ac:dyDescent="0.4">
      <c r="A148" s="107" t="s">
        <v>101</v>
      </c>
      <c r="B148" s="108">
        <f>(B146/$F$146)</f>
        <v>0.75699330218945238</v>
      </c>
      <c r="C148" s="108">
        <f>(C146/$F$146)</f>
        <v>0.17985591264704226</v>
      </c>
      <c r="D148" s="108">
        <f>(D146/$F$146)</f>
        <v>3.8048066640400745E-2</v>
      </c>
      <c r="E148" s="108">
        <f>(E146/$F$146)</f>
        <v>2.5102718523104632E-2</v>
      </c>
      <c r="F148" s="108">
        <f>(F146/$F$146)</f>
        <v>1</v>
      </c>
      <c r="G148" s="1"/>
      <c r="H148" s="214"/>
      <c r="I148" s="284"/>
      <c r="J148" s="224"/>
      <c r="O148" s="284"/>
      <c r="P148"/>
    </row>
    <row r="149" spans="1:16" x14ac:dyDescent="0.35">
      <c r="A149" s="106"/>
      <c r="B149" s="104"/>
      <c r="C149" s="131"/>
      <c r="D149" s="131"/>
      <c r="E149" s="131"/>
      <c r="F149" s="131"/>
      <c r="G149" s="131"/>
      <c r="H149" s="131"/>
      <c r="I149" s="288"/>
      <c r="J149" s="288"/>
    </row>
  </sheetData>
  <mergeCells count="4">
    <mergeCell ref="A1:G1"/>
    <mergeCell ref="A2:G2"/>
    <mergeCell ref="A3:G3"/>
    <mergeCell ref="A4:G4"/>
  </mergeCells>
  <printOptions horizontalCentered="1"/>
  <pageMargins left="0.7" right="0.7" top="0.25" bottom="0.25" header="0.3" footer="0.3"/>
  <pageSetup scale="10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53"/>
  <sheetViews>
    <sheetView zoomScale="70" zoomScaleNormal="70" workbookViewId="0">
      <pane ySplit="6" topLeftCell="A28" activePane="bottomLeft" state="frozen"/>
      <selection pane="bottomLeft" activeCell="A4" sqref="A4:N4"/>
    </sheetView>
  </sheetViews>
  <sheetFormatPr defaultColWidth="57" defaultRowHeight="14.5" x14ac:dyDescent="0.35"/>
  <cols>
    <col min="1" max="1" width="15.36328125" style="12" customWidth="1"/>
    <col min="2" max="2" width="12.90625" style="20" bestFit="1" customWidth="1"/>
    <col min="3" max="3" width="8.90625" style="20" bestFit="1" customWidth="1"/>
    <col min="4" max="4" width="10.90625" style="20" bestFit="1" customWidth="1"/>
    <col min="5" max="5" width="7.90625" style="20" bestFit="1" customWidth="1"/>
    <col min="6" max="6" width="14.453125" style="20" bestFit="1" customWidth="1"/>
    <col min="7" max="7" width="7.6328125" style="20" bestFit="1" customWidth="1"/>
    <col min="8" max="8" width="11.08984375" style="20" bestFit="1" customWidth="1"/>
    <col min="9" max="9" width="11.6328125" style="20" bestFit="1" customWidth="1"/>
    <col min="10" max="10" width="10.36328125" style="20" bestFit="1" customWidth="1"/>
    <col min="11" max="12" width="11.08984375" style="20" bestFit="1" customWidth="1"/>
    <col min="13" max="13" width="9.36328125" style="24" customWidth="1"/>
    <col min="14" max="14" width="10" style="42" customWidth="1"/>
    <col min="15" max="15" width="57" style="40"/>
  </cols>
  <sheetData>
    <row r="1" spans="1:15" ht="18.5" x14ac:dyDescent="0.45">
      <c r="A1" s="297" t="s">
        <v>46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</row>
    <row r="2" spans="1:15" ht="18.5" x14ac:dyDescent="0.45">
      <c r="A2" s="297" t="s">
        <v>47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</row>
    <row r="3" spans="1:15" ht="18.5" x14ac:dyDescent="0.45">
      <c r="A3" s="297" t="s">
        <v>72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</row>
    <row r="4" spans="1:15" ht="18.5" x14ac:dyDescent="0.45">
      <c r="A4" s="297" t="s">
        <v>71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</row>
    <row r="5" spans="1:15" s="40" customFormat="1" ht="12.75" customHeight="1" x14ac:dyDescent="0.35">
      <c r="A5" s="12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4"/>
      <c r="N5" s="42"/>
    </row>
    <row r="6" spans="1:15" s="40" customFormat="1" ht="15" thickBot="1" x14ac:dyDescent="0.4">
      <c r="A6" s="48" t="s">
        <v>15</v>
      </c>
      <c r="B6" s="55" t="s">
        <v>37</v>
      </c>
      <c r="C6" s="17" t="s">
        <v>39</v>
      </c>
      <c r="D6" s="17" t="s">
        <v>38</v>
      </c>
      <c r="E6" s="17" t="s">
        <v>41</v>
      </c>
      <c r="F6" s="56" t="s">
        <v>50</v>
      </c>
      <c r="G6" s="17" t="s">
        <v>40</v>
      </c>
      <c r="H6" s="17" t="s">
        <v>42</v>
      </c>
      <c r="I6" s="17" t="s">
        <v>43</v>
      </c>
      <c r="J6" s="17" t="s">
        <v>44</v>
      </c>
      <c r="K6" s="17" t="s">
        <v>49</v>
      </c>
      <c r="L6" s="25" t="s">
        <v>45</v>
      </c>
      <c r="M6" s="25" t="s">
        <v>0</v>
      </c>
      <c r="N6" s="41" t="s">
        <v>13</v>
      </c>
    </row>
    <row r="7" spans="1:15" ht="6" customHeight="1" x14ac:dyDescent="0.35">
      <c r="A7" s="4"/>
      <c r="B7" s="8"/>
      <c r="C7" s="8"/>
      <c r="D7" s="8"/>
      <c r="E7" s="8"/>
      <c r="F7" s="8"/>
      <c r="G7" s="8"/>
      <c r="I7" s="8"/>
      <c r="J7" s="8"/>
      <c r="K7" s="8"/>
      <c r="L7" s="8"/>
      <c r="M7" s="8"/>
      <c r="N7" s="8"/>
      <c r="O7"/>
    </row>
    <row r="8" spans="1:15" x14ac:dyDescent="0.35">
      <c r="A8" s="64"/>
      <c r="B8" s="65"/>
      <c r="C8" s="66"/>
      <c r="D8" s="65"/>
      <c r="E8" s="65"/>
      <c r="F8" s="65"/>
      <c r="G8" s="65"/>
      <c r="H8" s="65"/>
      <c r="I8" s="65"/>
      <c r="J8" s="65"/>
      <c r="K8" s="65"/>
      <c r="L8" s="65"/>
      <c r="M8" s="43">
        <f>SUM(B8:L8)</f>
        <v>0</v>
      </c>
      <c r="N8" s="50" t="e">
        <f t="shared" ref="N8:N21" si="0">(M8/M$51)</f>
        <v>#DIV/0!</v>
      </c>
    </row>
    <row r="9" spans="1:15" x14ac:dyDescent="0.35">
      <c r="A9" s="63"/>
      <c r="B9" s="67"/>
      <c r="C9" s="68"/>
      <c r="D9" s="67"/>
      <c r="E9" s="67"/>
      <c r="F9" s="67"/>
      <c r="G9" s="67"/>
      <c r="H9" s="67"/>
      <c r="I9" s="67"/>
      <c r="J9" s="67"/>
      <c r="K9" s="67"/>
      <c r="L9" s="67"/>
      <c r="M9" s="24">
        <f t="shared" ref="M9:M51" si="1">SUM(B9:L9)</f>
        <v>0</v>
      </c>
      <c r="N9" s="52" t="e">
        <f t="shared" si="0"/>
        <v>#DIV/0!</v>
      </c>
    </row>
    <row r="10" spans="1:15" x14ac:dyDescent="0.35">
      <c r="A10" s="64"/>
      <c r="B10" s="65"/>
      <c r="C10" s="66"/>
      <c r="D10" s="65"/>
      <c r="E10" s="65"/>
      <c r="F10" s="65"/>
      <c r="G10" s="66"/>
      <c r="H10" s="65"/>
      <c r="I10" s="65"/>
      <c r="J10" s="65"/>
      <c r="K10" s="65"/>
      <c r="L10" s="65"/>
      <c r="M10" s="43">
        <f t="shared" si="1"/>
        <v>0</v>
      </c>
      <c r="N10" s="50" t="e">
        <f t="shared" si="0"/>
        <v>#DIV/0!</v>
      </c>
    </row>
    <row r="11" spans="1:15" x14ac:dyDescent="0.35">
      <c r="A11" s="63"/>
      <c r="B11" s="67"/>
      <c r="C11" s="68"/>
      <c r="D11" s="67"/>
      <c r="E11" s="67"/>
      <c r="F11" s="67"/>
      <c r="G11" s="68"/>
      <c r="H11" s="67"/>
      <c r="I11" s="67"/>
      <c r="J11" s="67"/>
      <c r="K11" s="68"/>
      <c r="L11" s="68"/>
      <c r="M11" s="24">
        <f t="shared" si="1"/>
        <v>0</v>
      </c>
      <c r="N11" s="52" t="e">
        <f t="shared" si="0"/>
        <v>#DIV/0!</v>
      </c>
    </row>
    <row r="12" spans="1:15" x14ac:dyDescent="0.35">
      <c r="A12" s="64"/>
      <c r="B12" s="65"/>
      <c r="C12" s="65"/>
      <c r="D12" s="65"/>
      <c r="E12" s="66"/>
      <c r="F12" s="65"/>
      <c r="G12" s="65"/>
      <c r="H12" s="65"/>
      <c r="I12" s="65"/>
      <c r="J12" s="65"/>
      <c r="K12" s="65"/>
      <c r="L12" s="65"/>
      <c r="M12" s="43">
        <f t="shared" si="1"/>
        <v>0</v>
      </c>
      <c r="N12" s="50" t="e">
        <f t="shared" si="0"/>
        <v>#DIV/0!</v>
      </c>
    </row>
    <row r="13" spans="1:15" x14ac:dyDescent="0.35">
      <c r="A13" s="63"/>
      <c r="B13" s="67"/>
      <c r="C13" s="68"/>
      <c r="D13" s="67"/>
      <c r="E13" s="67"/>
      <c r="F13" s="67"/>
      <c r="G13" s="67"/>
      <c r="H13" s="67"/>
      <c r="I13" s="67"/>
      <c r="J13" s="67"/>
      <c r="K13" s="67"/>
      <c r="L13" s="68"/>
      <c r="M13" s="24">
        <f t="shared" si="1"/>
        <v>0</v>
      </c>
      <c r="N13" s="52" t="e">
        <f t="shared" si="0"/>
        <v>#DIV/0!</v>
      </c>
    </row>
    <row r="14" spans="1:15" x14ac:dyDescent="0.35">
      <c r="A14" s="64"/>
      <c r="B14" s="65"/>
      <c r="C14" s="66"/>
      <c r="D14" s="65"/>
      <c r="E14" s="65"/>
      <c r="F14" s="65"/>
      <c r="G14" s="66"/>
      <c r="H14" s="65"/>
      <c r="I14" s="65"/>
      <c r="J14" s="65"/>
      <c r="K14" s="65"/>
      <c r="L14" s="65"/>
      <c r="M14" s="43">
        <f t="shared" si="1"/>
        <v>0</v>
      </c>
      <c r="N14" s="50" t="e">
        <f t="shared" si="0"/>
        <v>#DIV/0!</v>
      </c>
    </row>
    <row r="15" spans="1:15" x14ac:dyDescent="0.35">
      <c r="A15" s="63"/>
      <c r="B15" s="67"/>
      <c r="C15" s="68"/>
      <c r="D15" s="67"/>
      <c r="E15" s="67"/>
      <c r="F15" s="67"/>
      <c r="G15" s="68"/>
      <c r="H15" s="67"/>
      <c r="I15" s="67"/>
      <c r="J15" s="67"/>
      <c r="K15" s="68"/>
      <c r="L15" s="68"/>
      <c r="M15" s="24">
        <f t="shared" si="1"/>
        <v>0</v>
      </c>
      <c r="N15" s="52" t="e">
        <f t="shared" si="0"/>
        <v>#DIV/0!</v>
      </c>
    </row>
    <row r="16" spans="1:15" x14ac:dyDescent="0.35">
      <c r="A16" s="64"/>
      <c r="B16" s="66"/>
      <c r="C16" s="66"/>
      <c r="D16" s="65"/>
      <c r="E16" s="66"/>
      <c r="F16" s="66"/>
      <c r="G16" s="66"/>
      <c r="H16" s="65"/>
      <c r="I16" s="66"/>
      <c r="J16" s="66"/>
      <c r="K16" s="66"/>
      <c r="L16" s="66"/>
      <c r="M16" s="43">
        <f t="shared" si="1"/>
        <v>0</v>
      </c>
      <c r="N16" s="50" t="e">
        <f t="shared" si="0"/>
        <v>#DIV/0!</v>
      </c>
    </row>
    <row r="17" spans="1:14" x14ac:dyDescent="0.35">
      <c r="A17" s="63"/>
      <c r="B17" s="67"/>
      <c r="C17" s="68"/>
      <c r="D17" s="67"/>
      <c r="E17" s="67"/>
      <c r="F17" s="67"/>
      <c r="G17" s="67"/>
      <c r="H17" s="67"/>
      <c r="I17" s="67"/>
      <c r="J17" s="67"/>
      <c r="K17" s="67"/>
      <c r="L17" s="68"/>
      <c r="M17" s="24">
        <f t="shared" si="1"/>
        <v>0</v>
      </c>
      <c r="N17" s="52" t="e">
        <f t="shared" si="0"/>
        <v>#DIV/0!</v>
      </c>
    </row>
    <row r="18" spans="1:14" x14ac:dyDescent="0.35">
      <c r="A18" s="64"/>
      <c r="B18" s="65"/>
      <c r="C18" s="66"/>
      <c r="D18" s="65"/>
      <c r="E18" s="65"/>
      <c r="F18" s="65"/>
      <c r="G18" s="66"/>
      <c r="H18" s="65"/>
      <c r="I18" s="65"/>
      <c r="J18" s="66"/>
      <c r="K18" s="65"/>
      <c r="L18" s="66"/>
      <c r="M18" s="43">
        <f t="shared" si="1"/>
        <v>0</v>
      </c>
      <c r="N18" s="50" t="e">
        <f t="shared" si="0"/>
        <v>#DIV/0!</v>
      </c>
    </row>
    <row r="19" spans="1:14" x14ac:dyDescent="0.35">
      <c r="A19" s="63"/>
      <c r="B19" s="67"/>
      <c r="C19" s="68"/>
      <c r="D19" s="67"/>
      <c r="E19" s="67"/>
      <c r="F19" s="67"/>
      <c r="G19" s="67"/>
      <c r="H19" s="67"/>
      <c r="I19" s="67"/>
      <c r="J19" s="67"/>
      <c r="K19" s="67"/>
      <c r="L19" s="67"/>
      <c r="M19" s="24">
        <f t="shared" si="1"/>
        <v>0</v>
      </c>
      <c r="N19" s="52" t="e">
        <f t="shared" si="0"/>
        <v>#DIV/0!</v>
      </c>
    </row>
    <row r="20" spans="1:14" x14ac:dyDescent="0.35">
      <c r="A20" s="64"/>
      <c r="B20" s="65"/>
      <c r="C20" s="66"/>
      <c r="D20" s="65"/>
      <c r="E20" s="65"/>
      <c r="F20" s="65"/>
      <c r="G20" s="65"/>
      <c r="H20" s="65"/>
      <c r="I20" s="65"/>
      <c r="J20" s="65"/>
      <c r="K20" s="65"/>
      <c r="L20" s="65"/>
      <c r="M20" s="43">
        <f t="shared" si="1"/>
        <v>0</v>
      </c>
      <c r="N20" s="50" t="e">
        <f t="shared" si="0"/>
        <v>#DIV/0!</v>
      </c>
    </row>
    <row r="21" spans="1:14" x14ac:dyDescent="0.35">
      <c r="A21" s="63"/>
      <c r="B21" s="67"/>
      <c r="C21" s="68"/>
      <c r="D21" s="67"/>
      <c r="E21" s="67"/>
      <c r="F21" s="67"/>
      <c r="G21" s="67"/>
      <c r="H21" s="67"/>
      <c r="I21" s="67"/>
      <c r="J21" s="67"/>
      <c r="K21" s="67"/>
      <c r="L21" s="68"/>
      <c r="M21" s="24">
        <f t="shared" si="1"/>
        <v>0</v>
      </c>
      <c r="N21" s="52" t="e">
        <f t="shared" si="0"/>
        <v>#DIV/0!</v>
      </c>
    </row>
    <row r="22" spans="1:14" x14ac:dyDescent="0.35">
      <c r="A22" s="64"/>
      <c r="B22" s="65"/>
      <c r="C22" s="66"/>
      <c r="D22" s="65"/>
      <c r="E22" s="65"/>
      <c r="F22" s="65"/>
      <c r="G22" s="65"/>
      <c r="H22" s="65"/>
      <c r="I22" s="65"/>
      <c r="J22" s="65"/>
      <c r="K22" s="65"/>
      <c r="L22" s="65"/>
      <c r="M22" s="43">
        <f t="shared" si="1"/>
        <v>0</v>
      </c>
      <c r="N22" s="50" t="e">
        <f t="shared" ref="N22:N26" si="2">(M22/M$51)</f>
        <v>#DIV/0!</v>
      </c>
    </row>
    <row r="23" spans="1:14" x14ac:dyDescent="0.35">
      <c r="A23" s="63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24">
        <f t="shared" si="1"/>
        <v>0</v>
      </c>
      <c r="N23" s="52" t="e">
        <f t="shared" si="2"/>
        <v>#DIV/0!</v>
      </c>
    </row>
    <row r="24" spans="1:14" x14ac:dyDescent="0.35">
      <c r="A24" s="64"/>
      <c r="B24" s="65"/>
      <c r="C24" s="66"/>
      <c r="D24" s="65"/>
      <c r="E24" s="65"/>
      <c r="F24" s="65"/>
      <c r="G24" s="65"/>
      <c r="H24" s="65"/>
      <c r="I24" s="65"/>
      <c r="J24" s="65"/>
      <c r="K24" s="65"/>
      <c r="L24" s="65"/>
      <c r="M24" s="43">
        <f t="shared" si="1"/>
        <v>0</v>
      </c>
      <c r="N24" s="50" t="e">
        <f t="shared" si="2"/>
        <v>#DIV/0!</v>
      </c>
    </row>
    <row r="25" spans="1:14" x14ac:dyDescent="0.35">
      <c r="A25" s="63"/>
      <c r="B25" s="67"/>
      <c r="C25" s="68"/>
      <c r="D25" s="67"/>
      <c r="E25" s="67"/>
      <c r="F25" s="67"/>
      <c r="G25" s="67"/>
      <c r="H25" s="67"/>
      <c r="I25" s="67"/>
      <c r="J25" s="67"/>
      <c r="K25" s="67"/>
      <c r="L25" s="67"/>
      <c r="M25" s="24">
        <f t="shared" si="1"/>
        <v>0</v>
      </c>
      <c r="N25" s="52" t="e">
        <f t="shared" si="2"/>
        <v>#DIV/0!</v>
      </c>
    </row>
    <row r="26" spans="1:14" x14ac:dyDescent="0.35">
      <c r="A26" s="64"/>
      <c r="B26" s="65"/>
      <c r="C26" s="66"/>
      <c r="D26" s="65"/>
      <c r="E26" s="65"/>
      <c r="F26" s="65"/>
      <c r="G26" s="65"/>
      <c r="H26" s="65"/>
      <c r="I26" s="65"/>
      <c r="J26" s="65"/>
      <c r="K26" s="65"/>
      <c r="L26" s="65"/>
      <c r="M26" s="43">
        <f t="shared" si="1"/>
        <v>0</v>
      </c>
      <c r="N26" s="50" t="e">
        <f t="shared" si="2"/>
        <v>#DIV/0!</v>
      </c>
    </row>
    <row r="27" spans="1:14" x14ac:dyDescent="0.35">
      <c r="A27" s="63"/>
      <c r="B27" s="67"/>
      <c r="C27" s="68"/>
      <c r="D27" s="67"/>
      <c r="E27" s="67"/>
      <c r="F27" s="67"/>
      <c r="G27" s="68"/>
      <c r="H27" s="67"/>
      <c r="I27" s="67"/>
      <c r="J27" s="67"/>
      <c r="K27" s="68"/>
      <c r="L27" s="68"/>
      <c r="M27" s="24">
        <f t="shared" si="1"/>
        <v>0</v>
      </c>
      <c r="N27" s="52" t="e">
        <f t="shared" ref="N27:N48" si="3">(M27/M$51)</f>
        <v>#DIV/0!</v>
      </c>
    </row>
    <row r="28" spans="1:14" x14ac:dyDescent="0.35">
      <c r="A28" s="64"/>
      <c r="B28" s="65"/>
      <c r="C28" s="65"/>
      <c r="D28" s="65"/>
      <c r="E28" s="65"/>
      <c r="F28" s="66"/>
      <c r="G28" s="65"/>
      <c r="H28" s="65"/>
      <c r="I28" s="66"/>
      <c r="J28" s="65"/>
      <c r="K28" s="66"/>
      <c r="L28" s="66"/>
      <c r="M28" s="43">
        <f t="shared" si="1"/>
        <v>0</v>
      </c>
      <c r="N28" s="50" t="e">
        <f t="shared" si="3"/>
        <v>#DIV/0!</v>
      </c>
    </row>
    <row r="29" spans="1:14" x14ac:dyDescent="0.35">
      <c r="A29" s="63"/>
      <c r="B29" s="67"/>
      <c r="C29" s="68"/>
      <c r="D29" s="67"/>
      <c r="E29" s="67"/>
      <c r="F29" s="67"/>
      <c r="G29" s="68"/>
      <c r="H29" s="67"/>
      <c r="I29" s="67"/>
      <c r="J29" s="67"/>
      <c r="K29" s="68"/>
      <c r="L29" s="68"/>
      <c r="M29" s="24">
        <f t="shared" si="1"/>
        <v>0</v>
      </c>
      <c r="N29" s="52" t="e">
        <f t="shared" si="3"/>
        <v>#DIV/0!</v>
      </c>
    </row>
    <row r="30" spans="1:14" x14ac:dyDescent="0.35">
      <c r="A30" s="64"/>
      <c r="B30" s="65"/>
      <c r="C30" s="66"/>
      <c r="D30" s="65"/>
      <c r="E30" s="65"/>
      <c r="F30" s="65"/>
      <c r="G30" s="65"/>
      <c r="H30" s="65"/>
      <c r="I30" s="65"/>
      <c r="J30" s="65"/>
      <c r="K30" s="65"/>
      <c r="L30" s="65"/>
      <c r="M30" s="43">
        <f t="shared" si="1"/>
        <v>0</v>
      </c>
      <c r="N30" s="50" t="e">
        <f t="shared" si="3"/>
        <v>#DIV/0!</v>
      </c>
    </row>
    <row r="31" spans="1:14" x14ac:dyDescent="0.35">
      <c r="A31" s="63"/>
      <c r="B31" s="67"/>
      <c r="C31" s="67"/>
      <c r="D31" s="67"/>
      <c r="E31" s="67"/>
      <c r="F31" s="67"/>
      <c r="G31" s="68"/>
      <c r="H31" s="67"/>
      <c r="I31" s="67"/>
      <c r="J31" s="67"/>
      <c r="K31" s="67"/>
      <c r="L31" s="67"/>
      <c r="M31" s="24">
        <f t="shared" si="1"/>
        <v>0</v>
      </c>
      <c r="N31" s="52" t="e">
        <f t="shared" si="3"/>
        <v>#DIV/0!</v>
      </c>
    </row>
    <row r="32" spans="1:14" x14ac:dyDescent="0.35">
      <c r="A32" s="64"/>
      <c r="B32" s="66"/>
      <c r="C32" s="66"/>
      <c r="D32" s="66"/>
      <c r="E32" s="66"/>
      <c r="F32" s="66"/>
      <c r="G32" s="66"/>
      <c r="H32" s="66"/>
      <c r="I32" s="65"/>
      <c r="J32" s="66"/>
      <c r="K32" s="66"/>
      <c r="L32" s="66"/>
      <c r="M32" s="43">
        <f t="shared" si="1"/>
        <v>0</v>
      </c>
      <c r="N32" s="50" t="e">
        <f t="shared" si="3"/>
        <v>#DIV/0!</v>
      </c>
    </row>
    <row r="33" spans="1:14" x14ac:dyDescent="0.35">
      <c r="A33" s="63"/>
      <c r="B33" s="67"/>
      <c r="C33" s="68"/>
      <c r="D33" s="67"/>
      <c r="E33" s="67"/>
      <c r="F33" s="67"/>
      <c r="G33" s="68"/>
      <c r="H33" s="67"/>
      <c r="I33" s="67"/>
      <c r="J33" s="67"/>
      <c r="K33" s="67"/>
      <c r="L33" s="67"/>
      <c r="M33" s="24">
        <f t="shared" si="1"/>
        <v>0</v>
      </c>
      <c r="N33" s="52" t="e">
        <f t="shared" si="3"/>
        <v>#DIV/0!</v>
      </c>
    </row>
    <row r="34" spans="1:14" x14ac:dyDescent="0.35">
      <c r="A34" s="64"/>
      <c r="B34" s="65"/>
      <c r="C34" s="66"/>
      <c r="D34" s="65"/>
      <c r="E34" s="65"/>
      <c r="F34" s="65"/>
      <c r="G34" s="65"/>
      <c r="H34" s="65"/>
      <c r="I34" s="65"/>
      <c r="J34" s="65"/>
      <c r="K34" s="65"/>
      <c r="L34" s="65"/>
      <c r="M34" s="43">
        <f t="shared" si="1"/>
        <v>0</v>
      </c>
      <c r="N34" s="50" t="e">
        <f t="shared" si="3"/>
        <v>#DIV/0!</v>
      </c>
    </row>
    <row r="35" spans="1:14" x14ac:dyDescent="0.35">
      <c r="A35" s="63"/>
      <c r="B35" s="67"/>
      <c r="C35" s="68"/>
      <c r="D35" s="68"/>
      <c r="E35" s="67"/>
      <c r="F35" s="68"/>
      <c r="G35" s="68"/>
      <c r="H35" s="67"/>
      <c r="I35" s="67"/>
      <c r="J35" s="68"/>
      <c r="K35" s="68"/>
      <c r="L35" s="68"/>
      <c r="M35" s="24">
        <f t="shared" si="1"/>
        <v>0</v>
      </c>
      <c r="N35" s="52" t="e">
        <f t="shared" si="3"/>
        <v>#DIV/0!</v>
      </c>
    </row>
    <row r="36" spans="1:14" x14ac:dyDescent="0.35">
      <c r="A36" s="64"/>
      <c r="B36" s="65"/>
      <c r="C36" s="66"/>
      <c r="D36" s="65"/>
      <c r="E36" s="65"/>
      <c r="F36" s="65"/>
      <c r="G36" s="66"/>
      <c r="H36" s="66"/>
      <c r="I36" s="65"/>
      <c r="J36" s="65"/>
      <c r="K36" s="66"/>
      <c r="L36" s="65"/>
      <c r="M36" s="43">
        <f t="shared" si="1"/>
        <v>0</v>
      </c>
      <c r="N36" s="50" t="e">
        <f t="shared" si="3"/>
        <v>#DIV/0!</v>
      </c>
    </row>
    <row r="37" spans="1:14" x14ac:dyDescent="0.35">
      <c r="A37" s="63"/>
      <c r="B37" s="68"/>
      <c r="C37" s="68"/>
      <c r="D37" s="68"/>
      <c r="E37" s="67"/>
      <c r="F37" s="67"/>
      <c r="G37" s="68"/>
      <c r="H37" s="68"/>
      <c r="I37" s="67"/>
      <c r="J37" s="68"/>
      <c r="K37" s="68"/>
      <c r="L37" s="68"/>
      <c r="M37" s="24">
        <f t="shared" si="1"/>
        <v>0</v>
      </c>
      <c r="N37" s="52" t="e">
        <f t="shared" si="3"/>
        <v>#DIV/0!</v>
      </c>
    </row>
    <row r="38" spans="1:14" x14ac:dyDescent="0.35">
      <c r="A38" s="64"/>
      <c r="B38" s="65"/>
      <c r="C38" s="66"/>
      <c r="D38" s="65"/>
      <c r="E38" s="65"/>
      <c r="F38" s="65"/>
      <c r="G38" s="65"/>
      <c r="H38" s="65"/>
      <c r="I38" s="65"/>
      <c r="J38" s="66"/>
      <c r="K38" s="65"/>
      <c r="L38" s="66"/>
      <c r="M38" s="43">
        <f t="shared" si="1"/>
        <v>0</v>
      </c>
      <c r="N38" s="50" t="e">
        <f t="shared" si="3"/>
        <v>#DIV/0!</v>
      </c>
    </row>
    <row r="39" spans="1:14" x14ac:dyDescent="0.35">
      <c r="A39" s="63"/>
      <c r="B39" s="67"/>
      <c r="C39" s="68"/>
      <c r="D39" s="68"/>
      <c r="E39" s="68"/>
      <c r="F39" s="68"/>
      <c r="G39" s="67"/>
      <c r="H39" s="67"/>
      <c r="I39" s="68"/>
      <c r="J39" s="68"/>
      <c r="K39" s="68"/>
      <c r="L39" s="68"/>
      <c r="M39" s="24">
        <f t="shared" si="1"/>
        <v>0</v>
      </c>
      <c r="N39" s="52" t="e">
        <f t="shared" si="3"/>
        <v>#DIV/0!</v>
      </c>
    </row>
    <row r="40" spans="1:14" ht="15" thickBot="1" x14ac:dyDescent="0.4">
      <c r="A40" s="69"/>
      <c r="B40" s="70"/>
      <c r="C40" s="71"/>
      <c r="D40" s="70"/>
      <c r="E40" s="70"/>
      <c r="F40" s="70"/>
      <c r="G40" s="71"/>
      <c r="H40" s="70"/>
      <c r="I40" s="70"/>
      <c r="J40" s="70"/>
      <c r="K40" s="71"/>
      <c r="L40" s="71"/>
      <c r="M40" s="45">
        <f t="shared" si="1"/>
        <v>0</v>
      </c>
      <c r="N40" s="46" t="e">
        <f t="shared" si="3"/>
        <v>#DIV/0!</v>
      </c>
    </row>
    <row r="41" spans="1:14" x14ac:dyDescent="0.35">
      <c r="A41" s="63"/>
      <c r="B41" s="67"/>
      <c r="C41" s="68"/>
      <c r="D41" s="67"/>
      <c r="E41" s="67"/>
      <c r="F41" s="67"/>
      <c r="G41" s="68"/>
      <c r="H41" s="67"/>
      <c r="I41" s="67"/>
      <c r="J41" s="68"/>
      <c r="K41" s="67"/>
      <c r="L41" s="68"/>
      <c r="M41" s="24">
        <f t="shared" si="1"/>
        <v>0</v>
      </c>
      <c r="N41" s="52" t="e">
        <f t="shared" si="3"/>
        <v>#DIV/0!</v>
      </c>
    </row>
    <row r="42" spans="1:14" x14ac:dyDescent="0.35">
      <c r="A42" s="64"/>
      <c r="B42" s="65"/>
      <c r="C42" s="66"/>
      <c r="D42" s="65"/>
      <c r="E42" s="65"/>
      <c r="F42" s="65"/>
      <c r="G42" s="66"/>
      <c r="H42" s="66"/>
      <c r="I42" s="65"/>
      <c r="J42" s="66"/>
      <c r="K42" s="66"/>
      <c r="L42" s="65"/>
      <c r="M42" s="43">
        <f t="shared" si="1"/>
        <v>0</v>
      </c>
      <c r="N42" s="50" t="e">
        <f t="shared" si="3"/>
        <v>#DIV/0!</v>
      </c>
    </row>
    <row r="43" spans="1:14" x14ac:dyDescent="0.35">
      <c r="A43" s="63"/>
      <c r="B43" s="67"/>
      <c r="C43" s="68"/>
      <c r="D43" s="67"/>
      <c r="E43" s="67"/>
      <c r="F43" s="67"/>
      <c r="G43" s="67"/>
      <c r="H43" s="67"/>
      <c r="I43" s="67"/>
      <c r="J43" s="67"/>
      <c r="K43" s="67"/>
      <c r="L43" s="67"/>
      <c r="M43" s="24">
        <f t="shared" si="1"/>
        <v>0</v>
      </c>
      <c r="N43" s="52" t="e">
        <f t="shared" si="3"/>
        <v>#DIV/0!</v>
      </c>
    </row>
    <row r="44" spans="1:14" x14ac:dyDescent="0.35">
      <c r="A44" s="64"/>
      <c r="B44" s="65"/>
      <c r="C44" s="66"/>
      <c r="D44" s="65"/>
      <c r="E44" s="65"/>
      <c r="F44" s="65"/>
      <c r="G44" s="65"/>
      <c r="H44" s="65"/>
      <c r="I44" s="65"/>
      <c r="J44" s="66"/>
      <c r="K44" s="66"/>
      <c r="L44" s="66"/>
      <c r="M44" s="43">
        <f t="shared" si="1"/>
        <v>0</v>
      </c>
      <c r="N44" s="50" t="e">
        <f t="shared" si="3"/>
        <v>#DIV/0!</v>
      </c>
    </row>
    <row r="45" spans="1:14" x14ac:dyDescent="0.35">
      <c r="A45" s="63"/>
      <c r="B45" s="67"/>
      <c r="C45" s="68"/>
      <c r="D45" s="67"/>
      <c r="E45" s="68"/>
      <c r="F45" s="67"/>
      <c r="G45" s="68"/>
      <c r="H45" s="67"/>
      <c r="I45" s="67"/>
      <c r="J45" s="68"/>
      <c r="K45" s="68"/>
      <c r="L45" s="68"/>
      <c r="M45" s="24">
        <f t="shared" si="1"/>
        <v>0</v>
      </c>
      <c r="N45" s="52" t="e">
        <f t="shared" si="3"/>
        <v>#DIV/0!</v>
      </c>
    </row>
    <row r="46" spans="1:14" x14ac:dyDescent="0.35">
      <c r="A46" s="64"/>
      <c r="B46" s="65"/>
      <c r="C46" s="66"/>
      <c r="D46" s="65"/>
      <c r="E46" s="65"/>
      <c r="F46" s="65"/>
      <c r="G46" s="65"/>
      <c r="H46" s="65"/>
      <c r="I46" s="65"/>
      <c r="J46" s="65"/>
      <c r="K46" s="65"/>
      <c r="L46" s="65"/>
      <c r="M46" s="43">
        <f t="shared" si="1"/>
        <v>0</v>
      </c>
      <c r="N46" s="50" t="e">
        <f t="shared" si="3"/>
        <v>#DIV/0!</v>
      </c>
    </row>
    <row r="47" spans="1:14" x14ac:dyDescent="0.35">
      <c r="A47" s="63"/>
      <c r="B47" s="68"/>
      <c r="C47" s="68"/>
      <c r="D47" s="67"/>
      <c r="E47" s="67"/>
      <c r="F47" s="67"/>
      <c r="G47" s="67"/>
      <c r="H47" s="67"/>
      <c r="I47" s="67"/>
      <c r="J47" s="67"/>
      <c r="K47" s="67"/>
      <c r="L47" s="68"/>
      <c r="M47" s="24">
        <f t="shared" si="1"/>
        <v>0</v>
      </c>
      <c r="N47" s="52" t="e">
        <f t="shared" si="3"/>
        <v>#DIV/0!</v>
      </c>
    </row>
    <row r="48" spans="1:14" x14ac:dyDescent="0.35">
      <c r="A48" s="64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6"/>
      <c r="M48" s="43">
        <f t="shared" si="1"/>
        <v>0</v>
      </c>
      <c r="N48" s="50" t="e">
        <f t="shared" si="3"/>
        <v>#DIV/0!</v>
      </c>
    </row>
    <row r="49" spans="1:14" ht="8.25" customHeight="1" thickBot="1" x14ac:dyDescent="0.4">
      <c r="A49" s="59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1"/>
      <c r="N49" s="62"/>
    </row>
    <row r="50" spans="1:14" ht="15" thickTop="1" x14ac:dyDescent="0.35">
      <c r="A50" s="51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N50" s="52"/>
    </row>
    <row r="51" spans="1:14" ht="15" thickBot="1" x14ac:dyDescent="0.4">
      <c r="A51" s="44" t="s">
        <v>0</v>
      </c>
      <c r="B51" s="57">
        <f t="shared" ref="B51:G51" si="4">SUM(B7:B49)</f>
        <v>0</v>
      </c>
      <c r="C51" s="57">
        <f t="shared" si="4"/>
        <v>0</v>
      </c>
      <c r="D51" s="57">
        <f t="shared" si="4"/>
        <v>0</v>
      </c>
      <c r="E51" s="57">
        <f t="shared" si="4"/>
        <v>0</v>
      </c>
      <c r="F51" s="57">
        <f t="shared" si="4"/>
        <v>0</v>
      </c>
      <c r="G51" s="45">
        <f t="shared" si="4"/>
        <v>0</v>
      </c>
      <c r="H51" s="45">
        <f>SUM(H8:H49)</f>
        <v>0</v>
      </c>
      <c r="I51" s="45">
        <f>SUM(I7:I49)</f>
        <v>0</v>
      </c>
      <c r="J51" s="45">
        <f>SUM(J7:J49)</f>
        <v>0</v>
      </c>
      <c r="K51" s="57">
        <f>SUM(K7:K49)</f>
        <v>0</v>
      </c>
      <c r="L51" s="45">
        <f>SUM(L7:L49)</f>
        <v>0</v>
      </c>
      <c r="M51" s="45">
        <f t="shared" si="1"/>
        <v>0</v>
      </c>
      <c r="N51" s="46" t="e">
        <f>(M51/M$51)</f>
        <v>#DIV/0!</v>
      </c>
    </row>
    <row r="52" spans="1:14" x14ac:dyDescent="0.35">
      <c r="B52" s="58"/>
      <c r="C52" s="58"/>
      <c r="D52" s="58"/>
      <c r="E52" s="58"/>
      <c r="F52" s="58"/>
    </row>
    <row r="53" spans="1:14" ht="15" thickBot="1" x14ac:dyDescent="0.4">
      <c r="A53" s="47" t="s">
        <v>13</v>
      </c>
      <c r="B53" s="54" t="e">
        <f t="shared" ref="B53:M53" si="5">(B51/$M51)</f>
        <v>#DIV/0!</v>
      </c>
      <c r="C53" s="54" t="e">
        <f t="shared" si="5"/>
        <v>#DIV/0!</v>
      </c>
      <c r="D53" s="54" t="e">
        <f t="shared" si="5"/>
        <v>#DIV/0!</v>
      </c>
      <c r="E53" s="54" t="e">
        <f t="shared" si="5"/>
        <v>#DIV/0!</v>
      </c>
      <c r="F53" s="54" t="e">
        <f t="shared" si="5"/>
        <v>#DIV/0!</v>
      </c>
      <c r="G53" s="54" t="e">
        <f t="shared" si="5"/>
        <v>#DIV/0!</v>
      </c>
      <c r="H53" s="54" t="e">
        <f t="shared" si="5"/>
        <v>#DIV/0!</v>
      </c>
      <c r="I53" s="54" t="e">
        <f t="shared" si="5"/>
        <v>#DIV/0!</v>
      </c>
      <c r="J53" s="54" t="e">
        <f t="shared" si="5"/>
        <v>#DIV/0!</v>
      </c>
      <c r="K53" s="54" t="e">
        <f t="shared" si="5"/>
        <v>#DIV/0!</v>
      </c>
      <c r="L53" s="54" t="e">
        <f t="shared" si="5"/>
        <v>#DIV/0!</v>
      </c>
      <c r="M53" s="54" t="e">
        <f t="shared" si="5"/>
        <v>#DIV/0!</v>
      </c>
    </row>
  </sheetData>
  <mergeCells count="4">
    <mergeCell ref="A1:N1"/>
    <mergeCell ref="A2:N2"/>
    <mergeCell ref="A3:N3"/>
    <mergeCell ref="A4:N4"/>
  </mergeCells>
  <pageMargins left="0" right="0" top="0.75" bottom="0.75" header="0.3" footer="0.3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8"/>
  <sheetViews>
    <sheetView topLeftCell="A8" zoomScale="91" zoomScaleNormal="91" workbookViewId="0">
      <selection activeCell="T28" sqref="T28:T29"/>
    </sheetView>
  </sheetViews>
  <sheetFormatPr defaultRowHeight="14.5" x14ac:dyDescent="0.35"/>
  <cols>
    <col min="1" max="1" width="13" style="15" customWidth="1"/>
    <col min="2" max="2" width="7.54296875" style="12" bestFit="1" customWidth="1"/>
    <col min="3" max="3" width="9.08984375" style="13"/>
    <col min="4" max="4" width="4.54296875" style="12" customWidth="1"/>
    <col min="5" max="5" width="8.36328125" style="12" customWidth="1"/>
    <col min="6" max="6" width="14.6328125" style="20" bestFit="1" customWidth="1"/>
    <col min="7" max="7" width="8.08984375" style="20" customWidth="1"/>
    <col min="8" max="8" width="10.36328125" style="20" customWidth="1"/>
    <col min="9" max="9" width="3.08984375" style="20" customWidth="1"/>
    <col min="10" max="10" width="4.6328125" style="20" customWidth="1"/>
  </cols>
  <sheetData>
    <row r="1" spans="1:10" ht="21" customHeight="1" x14ac:dyDescent="0.45">
      <c r="A1" s="299" t="s">
        <v>14</v>
      </c>
      <c r="B1" s="299"/>
      <c r="C1" s="299"/>
      <c r="D1" s="299"/>
      <c r="E1" s="299"/>
      <c r="F1" s="299"/>
      <c r="G1" s="299"/>
      <c r="H1" s="299"/>
      <c r="I1" s="299"/>
      <c r="J1" s="299"/>
    </row>
    <row r="2" spans="1:10" ht="11.25" customHeight="1" x14ac:dyDescent="0.45">
      <c r="A2" s="37"/>
      <c r="B2" s="37"/>
      <c r="C2" s="37"/>
    </row>
    <row r="3" spans="1:10" ht="21" customHeight="1" x14ac:dyDescent="0.35">
      <c r="A3" s="49" t="s">
        <v>34</v>
      </c>
      <c r="B3" s="49"/>
      <c r="C3" s="49"/>
      <c r="F3" s="298" t="s">
        <v>33</v>
      </c>
      <c r="G3" s="298"/>
      <c r="H3" s="298"/>
    </row>
    <row r="4" spans="1:10" ht="16" thickBot="1" x14ac:dyDescent="0.4">
      <c r="A4" s="34" t="s">
        <v>32</v>
      </c>
      <c r="B4" s="35" t="s">
        <v>30</v>
      </c>
      <c r="C4" s="35" t="s">
        <v>31</v>
      </c>
      <c r="F4" s="298" t="s">
        <v>36</v>
      </c>
      <c r="G4" s="298"/>
      <c r="H4" s="298"/>
    </row>
    <row r="5" spans="1:10" ht="16" thickBot="1" x14ac:dyDescent="0.4">
      <c r="C5" s="20"/>
      <c r="D5" s="33"/>
      <c r="E5" s="33"/>
      <c r="F5" s="38" t="s">
        <v>35</v>
      </c>
      <c r="G5" s="17"/>
      <c r="H5" s="17" t="s">
        <v>13</v>
      </c>
      <c r="I5" s="35"/>
    </row>
    <row r="6" spans="1:10" ht="15.5" x14ac:dyDescent="0.35">
      <c r="A6" s="15">
        <v>2017</v>
      </c>
      <c r="B6" s="28" t="s">
        <v>1</v>
      </c>
      <c r="C6" s="20">
        <v>7</v>
      </c>
      <c r="F6" s="1"/>
      <c r="G6" s="1"/>
      <c r="H6"/>
    </row>
    <row r="7" spans="1:10" ht="15.5" x14ac:dyDescent="0.35">
      <c r="A7" s="15">
        <v>2017</v>
      </c>
      <c r="B7" s="28" t="s">
        <v>2</v>
      </c>
      <c r="C7" s="20">
        <v>9</v>
      </c>
      <c r="F7" s="36" t="s">
        <v>16</v>
      </c>
      <c r="G7" s="36">
        <v>228</v>
      </c>
      <c r="H7" s="21">
        <f t="shared" ref="H7:H20" ca="1" si="0">(G7/G$23)</f>
        <v>0.41988950276243092</v>
      </c>
      <c r="I7" s="21"/>
    </row>
    <row r="8" spans="1:10" ht="15.5" x14ac:dyDescent="0.35">
      <c r="A8" s="15">
        <v>2017</v>
      </c>
      <c r="B8" s="28" t="s">
        <v>3</v>
      </c>
      <c r="C8" s="20">
        <v>10</v>
      </c>
      <c r="F8" s="36" t="s">
        <v>21</v>
      </c>
      <c r="G8" s="36">
        <v>174</v>
      </c>
      <c r="H8" s="21">
        <f t="shared" ca="1" si="0"/>
        <v>0.32044198895027626</v>
      </c>
      <c r="I8" s="21"/>
    </row>
    <row r="9" spans="1:10" ht="15.5" x14ac:dyDescent="0.35">
      <c r="A9" s="15">
        <v>2018</v>
      </c>
      <c r="B9" s="28" t="s">
        <v>4</v>
      </c>
      <c r="C9" s="20">
        <v>17</v>
      </c>
      <c r="F9" s="36" t="s">
        <v>24</v>
      </c>
      <c r="G9" s="36">
        <v>55</v>
      </c>
      <c r="H9" s="21">
        <f t="shared" ca="1" si="0"/>
        <v>0.10128913443830571</v>
      </c>
      <c r="I9" s="21"/>
    </row>
    <row r="10" spans="1:10" ht="15.5" x14ac:dyDescent="0.35">
      <c r="A10" s="15">
        <v>2018</v>
      </c>
      <c r="B10" s="28" t="s">
        <v>5</v>
      </c>
      <c r="C10" s="20">
        <v>83</v>
      </c>
      <c r="F10" s="36" t="s">
        <v>20</v>
      </c>
      <c r="G10" s="36">
        <v>35</v>
      </c>
      <c r="H10" s="21">
        <f t="shared" ca="1" si="0"/>
        <v>6.4456721915285453E-2</v>
      </c>
      <c r="I10" s="21"/>
    </row>
    <row r="11" spans="1:10" ht="15.5" x14ac:dyDescent="0.35">
      <c r="A11" s="15">
        <v>2018</v>
      </c>
      <c r="B11" s="28" t="s">
        <v>6</v>
      </c>
      <c r="C11" s="20">
        <v>124</v>
      </c>
      <c r="F11" s="36" t="s">
        <v>17</v>
      </c>
      <c r="G11" s="36">
        <v>18</v>
      </c>
      <c r="H11" s="21">
        <f t="shared" ca="1" si="0"/>
        <v>3.3149171270718231E-2</v>
      </c>
      <c r="I11" s="21"/>
    </row>
    <row r="12" spans="1:10" ht="15.5" x14ac:dyDescent="0.35">
      <c r="A12" s="15">
        <v>2018</v>
      </c>
      <c r="B12" s="28" t="s">
        <v>7</v>
      </c>
      <c r="C12" s="20">
        <v>56</v>
      </c>
      <c r="F12" s="36" t="s">
        <v>18</v>
      </c>
      <c r="G12" s="36">
        <v>10</v>
      </c>
      <c r="H12" s="21">
        <f t="shared" ca="1" si="0"/>
        <v>1.841620626151013E-2</v>
      </c>
      <c r="I12" s="21"/>
    </row>
    <row r="13" spans="1:10" ht="15.5" x14ac:dyDescent="0.35">
      <c r="A13" s="15">
        <v>2018</v>
      </c>
      <c r="B13" s="28" t="s">
        <v>8</v>
      </c>
      <c r="C13" s="20">
        <v>133</v>
      </c>
      <c r="F13" s="36" t="s">
        <v>25</v>
      </c>
      <c r="G13" s="36">
        <v>9</v>
      </c>
      <c r="H13" s="21">
        <f t="shared" ca="1" si="0"/>
        <v>1.6574585635359115E-2</v>
      </c>
      <c r="I13" s="21"/>
    </row>
    <row r="14" spans="1:10" ht="15.5" x14ac:dyDescent="0.35">
      <c r="A14" s="15">
        <v>2018</v>
      </c>
      <c r="B14" s="28" t="s">
        <v>9</v>
      </c>
      <c r="C14" s="20">
        <v>146</v>
      </c>
      <c r="F14" s="36" t="s">
        <v>23</v>
      </c>
      <c r="G14" s="36">
        <v>5</v>
      </c>
      <c r="H14" s="21">
        <f t="shared" ca="1" si="0"/>
        <v>9.2081031307550652E-3</v>
      </c>
      <c r="I14" s="21"/>
    </row>
    <row r="15" spans="1:10" ht="15.5" x14ac:dyDescent="0.35">
      <c r="A15" s="15">
        <v>2018</v>
      </c>
      <c r="B15" s="28" t="s">
        <v>10</v>
      </c>
      <c r="C15" s="20">
        <v>78</v>
      </c>
      <c r="F15" s="36" t="s">
        <v>27</v>
      </c>
      <c r="G15" s="36">
        <v>2</v>
      </c>
      <c r="H15" s="21">
        <f t="shared" ca="1" si="0"/>
        <v>3.6832412523020259E-3</v>
      </c>
      <c r="I15" s="21"/>
    </row>
    <row r="16" spans="1:10" ht="15.5" x14ac:dyDescent="0.35">
      <c r="A16" s="15">
        <v>2018</v>
      </c>
      <c r="B16" s="28" t="s">
        <v>11</v>
      </c>
      <c r="C16" s="20">
        <v>107</v>
      </c>
      <c r="F16" s="36" t="s">
        <v>29</v>
      </c>
      <c r="G16" s="36">
        <v>2</v>
      </c>
      <c r="H16" s="21">
        <f t="shared" ca="1" si="0"/>
        <v>3.6832412523020259E-3</v>
      </c>
      <c r="I16" s="21"/>
    </row>
    <row r="17" spans="1:10" ht="15.5" x14ac:dyDescent="0.35">
      <c r="A17" s="15">
        <v>2018</v>
      </c>
      <c r="B17" s="28" t="s">
        <v>12</v>
      </c>
      <c r="C17" s="20">
        <v>121</v>
      </c>
      <c r="F17" s="36" t="s">
        <v>19</v>
      </c>
      <c r="G17" s="36">
        <v>2</v>
      </c>
      <c r="H17" s="21">
        <f t="shared" ca="1" si="0"/>
        <v>3.6832412523020259E-3</v>
      </c>
      <c r="I17" s="21"/>
    </row>
    <row r="18" spans="1:10" ht="15.5" x14ac:dyDescent="0.35">
      <c r="A18" s="15">
        <v>2018</v>
      </c>
      <c r="B18" s="29" t="s">
        <v>1</v>
      </c>
      <c r="C18" s="20">
        <v>99</v>
      </c>
      <c r="F18" s="36" t="s">
        <v>22</v>
      </c>
      <c r="G18" s="36">
        <v>1</v>
      </c>
      <c r="H18" s="21">
        <f t="shared" ca="1" si="0"/>
        <v>1.841620626151013E-3</v>
      </c>
      <c r="I18" s="21"/>
    </row>
    <row r="19" spans="1:10" ht="15.5" x14ac:dyDescent="0.35">
      <c r="A19" s="15">
        <v>2018</v>
      </c>
      <c r="B19" s="29" t="s">
        <v>2</v>
      </c>
      <c r="C19" s="20">
        <v>86</v>
      </c>
      <c r="F19" s="36" t="s">
        <v>26</v>
      </c>
      <c r="G19" s="20">
        <v>1</v>
      </c>
      <c r="H19" s="21">
        <f t="shared" ca="1" si="0"/>
        <v>1.841620626151013E-3</v>
      </c>
      <c r="I19" s="21"/>
    </row>
    <row r="20" spans="1:10" ht="16" thickBot="1" x14ac:dyDescent="0.4">
      <c r="A20" s="15">
        <v>2018</v>
      </c>
      <c r="B20" s="29" t="s">
        <v>3</v>
      </c>
      <c r="C20" s="20">
        <v>89</v>
      </c>
      <c r="F20" s="39" t="s">
        <v>28</v>
      </c>
      <c r="G20" s="27">
        <v>1</v>
      </c>
      <c r="H20" s="22">
        <f t="shared" ca="1" si="0"/>
        <v>1.841620626151013E-3</v>
      </c>
      <c r="I20" s="21"/>
    </row>
    <row r="21" spans="1:10" ht="16" thickTop="1" x14ac:dyDescent="0.35">
      <c r="A21" s="15">
        <v>2019</v>
      </c>
      <c r="B21" s="29" t="s">
        <v>4</v>
      </c>
      <c r="C21" s="20">
        <v>71</v>
      </c>
      <c r="I21" s="21"/>
      <c r="J21" s="21"/>
    </row>
    <row r="22" spans="1:10" ht="15.5" x14ac:dyDescent="0.35">
      <c r="A22" s="15">
        <v>2019</v>
      </c>
      <c r="B22" s="29" t="s">
        <v>5</v>
      </c>
      <c r="C22" s="20">
        <v>57</v>
      </c>
      <c r="I22" s="21"/>
    </row>
    <row r="23" spans="1:10" ht="16" thickBot="1" x14ac:dyDescent="0.4">
      <c r="A23" s="15">
        <v>2019</v>
      </c>
      <c r="B23" s="29" t="s">
        <v>6</v>
      </c>
      <c r="C23" s="20">
        <v>75</v>
      </c>
      <c r="F23" s="32"/>
      <c r="G23" s="17">
        <f ca="1">SUM(G7:G29)</f>
        <v>543</v>
      </c>
      <c r="H23" s="23">
        <f ca="1">(G23/G$23)</f>
        <v>1</v>
      </c>
      <c r="I23" s="21"/>
    </row>
    <row r="24" spans="1:10" ht="15.5" x14ac:dyDescent="0.35">
      <c r="A24" s="15">
        <v>2019</v>
      </c>
      <c r="B24" s="29" t="s">
        <v>7</v>
      </c>
      <c r="C24" s="20">
        <v>57</v>
      </c>
      <c r="F24" s="31"/>
      <c r="G24" s="31"/>
      <c r="H24" s="21"/>
      <c r="I24" s="21"/>
    </row>
    <row r="25" spans="1:10" ht="15.5" x14ac:dyDescent="0.35">
      <c r="A25" s="15">
        <v>2019</v>
      </c>
      <c r="B25" s="29" t="s">
        <v>8</v>
      </c>
      <c r="C25" s="20">
        <v>30</v>
      </c>
      <c r="F25" s="31"/>
      <c r="G25" s="31"/>
      <c r="H25" s="21"/>
      <c r="I25" s="21"/>
    </row>
    <row r="26" spans="1:10" ht="16" thickBot="1" x14ac:dyDescent="0.4">
      <c r="A26" s="26">
        <v>2019</v>
      </c>
      <c r="B26" s="30" t="s">
        <v>48</v>
      </c>
      <c r="C26" s="27">
        <v>10</v>
      </c>
      <c r="F26" s="31"/>
      <c r="G26" s="31"/>
      <c r="H26" s="21"/>
      <c r="I26" s="21"/>
    </row>
    <row r="27" spans="1:10" ht="16" thickTop="1" x14ac:dyDescent="0.35">
      <c r="B27" s="29"/>
      <c r="C27" s="20"/>
      <c r="F27" s="31"/>
      <c r="G27" s="31"/>
      <c r="H27" s="21"/>
      <c r="I27" s="21"/>
    </row>
    <row r="28" spans="1:10" ht="15.5" x14ac:dyDescent="0.35">
      <c r="B28" s="29"/>
      <c r="C28" s="24"/>
      <c r="F28" s="31"/>
      <c r="G28" s="31"/>
      <c r="H28" s="21"/>
      <c r="I28" s="21"/>
    </row>
    <row r="29" spans="1:10" ht="15.5" x14ac:dyDescent="0.35">
      <c r="B29" s="14"/>
      <c r="C29" s="20"/>
    </row>
    <row r="30" spans="1:10" ht="15" thickBot="1" x14ac:dyDescent="0.4">
      <c r="A30" s="16" t="s">
        <v>0</v>
      </c>
      <c r="B30" s="16"/>
      <c r="C30" s="25">
        <f>SUM(C6:C29)</f>
        <v>1465</v>
      </c>
      <c r="D30" s="33"/>
      <c r="E30" s="33"/>
      <c r="H30"/>
      <c r="I30"/>
      <c r="J30"/>
    </row>
    <row r="31" spans="1:10" ht="6.75" customHeight="1" x14ac:dyDescent="0.35">
      <c r="C31" s="18"/>
    </row>
    <row r="34" spans="2:3" ht="6" customHeight="1" x14ac:dyDescent="0.35">
      <c r="B34" s="20"/>
      <c r="C34" s="20"/>
    </row>
    <row r="35" spans="2:3" x14ac:dyDescent="0.35">
      <c r="B35" s="20"/>
      <c r="C35" s="20"/>
    </row>
    <row r="36" spans="2:3" x14ac:dyDescent="0.35">
      <c r="C36" s="20"/>
    </row>
    <row r="37" spans="2:3" x14ac:dyDescent="0.35">
      <c r="C37" s="20"/>
    </row>
    <row r="38" spans="2:3" x14ac:dyDescent="0.35">
      <c r="C38" s="19"/>
    </row>
  </sheetData>
  <mergeCells count="3">
    <mergeCell ref="F4:H4"/>
    <mergeCell ref="F3:H3"/>
    <mergeCell ref="A1:J1"/>
  </mergeCells>
  <pageMargins left="0.2" right="0.2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FFY 2020-21 Projections</vt:lpstr>
      <vt:lpstr>Top Origins by Region</vt:lpstr>
      <vt:lpstr>Top Origins by County </vt:lpstr>
      <vt:lpstr>FFY 2018-19 Venezuelan Arrivals</vt:lpstr>
      <vt:lpstr>'Top Origins by County '!Print_Titles</vt:lpstr>
      <vt:lpstr>'Top Origins by Region'!Print_Titles</vt:lpstr>
    </vt:vector>
  </TitlesOfParts>
  <Company>FDCF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Draper, David E {refugee Svcs}</cp:lastModifiedBy>
  <cp:lastPrinted>2024-01-30T14:04:18Z</cp:lastPrinted>
  <dcterms:created xsi:type="dcterms:W3CDTF">2015-01-15T14:59:04Z</dcterms:created>
  <dcterms:modified xsi:type="dcterms:W3CDTF">2024-03-28T15:58:20Z</dcterms:modified>
</cp:coreProperties>
</file>